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2260" windowHeight="12648"/>
  </bookViews>
  <sheets>
    <sheet name="Лист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3" l="1"/>
  <c r="M17" i="3"/>
  <c r="L17" i="3"/>
  <c r="K17" i="3"/>
  <c r="J17" i="3"/>
  <c r="I17" i="3"/>
  <c r="H17" i="3"/>
  <c r="G17" i="3"/>
  <c r="F17" i="3"/>
  <c r="E17" i="3"/>
  <c r="D17" i="3"/>
  <c r="O16" i="3"/>
  <c r="O17" i="3" s="1"/>
  <c r="N14" i="3"/>
  <c r="N18" i="3" s="1"/>
  <c r="M14" i="3"/>
  <c r="M18" i="3" s="1"/>
  <c r="L14" i="3"/>
  <c r="L18" i="3" s="1"/>
  <c r="K14" i="3"/>
  <c r="K18" i="3" s="1"/>
  <c r="J14" i="3"/>
  <c r="J18" i="3" s="1"/>
  <c r="I14" i="3"/>
  <c r="I18" i="3" s="1"/>
  <c r="H14" i="3"/>
  <c r="H18" i="3" s="1"/>
  <c r="G14" i="3"/>
  <c r="G18" i="3" s="1"/>
  <c r="F14" i="3"/>
  <c r="F18" i="3" s="1"/>
  <c r="E14" i="3"/>
  <c r="E18" i="3" s="1"/>
  <c r="D14" i="3"/>
  <c r="D18" i="3" s="1"/>
  <c r="D7" i="3" s="1"/>
  <c r="O13" i="3"/>
  <c r="P13" i="3" s="1"/>
  <c r="P12" i="3"/>
  <c r="O12" i="3"/>
  <c r="O11" i="3"/>
  <c r="P11" i="3" s="1"/>
  <c r="P10" i="3"/>
  <c r="O10" i="3"/>
  <c r="O9" i="3"/>
  <c r="O14" i="3" s="1"/>
  <c r="O18" i="3" s="1"/>
  <c r="P8" i="3"/>
  <c r="O8" i="3"/>
  <c r="P14" i="3" l="1"/>
  <c r="P16" i="3"/>
  <c r="P17" i="3" s="1"/>
  <c r="P9" i="3"/>
  <c r="P18" i="3" l="1"/>
</calcChain>
</file>

<file path=xl/sharedStrings.xml><?xml version="1.0" encoding="utf-8"?>
<sst xmlns="http://schemas.openxmlformats.org/spreadsheetml/2006/main" count="35" uniqueCount="34">
  <si>
    <t>№</t>
  </si>
  <si>
    <t>Название программы</t>
  </si>
  <si>
    <t>Котрагенты</t>
  </si>
  <si>
    <t>Остаток на начало периода</t>
  </si>
  <si>
    <t>Приход денежных средств</t>
  </si>
  <si>
    <t>Статьи расходов</t>
  </si>
  <si>
    <t>Остаток на конец периода</t>
  </si>
  <si>
    <t xml:space="preserve">Материальные расходы </t>
  </si>
  <si>
    <t>Банковское обслужи-вание</t>
  </si>
  <si>
    <t>Связь</t>
  </si>
  <si>
    <t>Налоги</t>
  </si>
  <si>
    <t>ЗП</t>
  </si>
  <si>
    <t>Итого</t>
  </si>
  <si>
    <t>Центр помощи детям "Звездный дождь"</t>
  </si>
  <si>
    <t>ИП Чинькова Юлия Викторовна</t>
  </si>
  <si>
    <t>ЧОО ООБФ "Российский детский фонд"</t>
  </si>
  <si>
    <t>ООО "Ай Ти Вектор"</t>
  </si>
  <si>
    <t>ПАО Сбербанк</t>
  </si>
  <si>
    <t>ООО "Беркут"</t>
  </si>
  <si>
    <t>Пожертвование от физических лиц (Сбербанк)</t>
  </si>
  <si>
    <t>Итого:</t>
  </si>
  <si>
    <t>Солнечная улыбка</t>
  </si>
  <si>
    <t>Наличные, ящик для сбора пожертвований</t>
  </si>
  <si>
    <t>Филиал ОАО "МРСК Урала"-"Челябэнерго"</t>
  </si>
  <si>
    <t>Информационные проекты в поддержку детей с особенностями в развитие</t>
  </si>
  <si>
    <t>финансовый отчет о расходовании денежных средств за IV квартал 2017 года</t>
  </si>
  <si>
    <t>Охрана</t>
  </si>
  <si>
    <t>ИТОГО</t>
  </si>
  <si>
    <t xml:space="preserve">Автономная некоммерческая организация помощи детям "Звездный дождь"                                                                                                                                                                     </t>
  </si>
  <si>
    <t>Теплоэнергия</t>
  </si>
  <si>
    <t>Электро-энергия</t>
  </si>
  <si>
    <t>Бухгалтер-ское обслуживание</t>
  </si>
  <si>
    <t>НОЯБРЬ</t>
  </si>
  <si>
    <t>Остаток денежных средств на 01.11.2017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</si>
</sst>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3" tint="-0.49998474074526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Fill="1"/>
    <xf numFmtId="4" fontId="5" fillId="0" borderId="1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left" vertical="center"/>
    </xf>
    <xf numFmtId="4" fontId="2" fillId="0" borderId="4" xfId="1" applyNumberFormat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4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/>
    <xf numFmtId="0" fontId="6" fillId="0" borderId="1" xfId="1" applyNumberFormat="1" applyFont="1" applyFill="1" applyBorder="1" applyAlignment="1">
      <alignment horizontal="left" vertical="center" wrapText="1"/>
    </xf>
    <xf numFmtId="4" fontId="2" fillId="0" borderId="7" xfId="1" applyNumberFormat="1" applyFont="1" applyFill="1" applyBorder="1" applyAlignment="1">
      <alignment horizontal="center" vertical="center" wrapText="1"/>
    </xf>
    <xf numFmtId="4" fontId="2" fillId="0" borderId="8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/>
    </xf>
    <xf numFmtId="4" fontId="2" fillId="0" borderId="3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left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7" fillId="0" borderId="3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left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4" fontId="2" fillId="0" borderId="9" xfId="1" applyNumberFormat="1" applyFont="1" applyFill="1" applyBorder="1" applyAlignment="1">
      <alignment horizontal="center" vertical="center"/>
    </xf>
    <xf numFmtId="4" fontId="8" fillId="0" borderId="2" xfId="1" applyNumberFormat="1" applyFont="1" applyFill="1" applyBorder="1" applyAlignment="1">
      <alignment horizontal="center" vertical="center"/>
    </xf>
    <xf numFmtId="4" fontId="4" fillId="0" borderId="2" xfId="1" applyNumberFormat="1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 wrapText="1"/>
    </xf>
    <xf numFmtId="4" fontId="6" fillId="3" borderId="1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left" vertical="center"/>
    </xf>
    <xf numFmtId="0" fontId="9" fillId="0" borderId="4" xfId="1" applyFont="1" applyFill="1" applyBorder="1" applyAlignment="1">
      <alignment horizontal="left" vertical="center"/>
    </xf>
    <xf numFmtId="0" fontId="9" fillId="0" borderId="5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left"/>
    </xf>
    <xf numFmtId="0" fontId="5" fillId="3" borderId="4" xfId="1" applyFont="1" applyFill="1" applyBorder="1" applyAlignment="1">
      <alignment horizontal="left"/>
    </xf>
    <xf numFmtId="0" fontId="5" fillId="3" borderId="5" xfId="1" applyFont="1" applyFill="1" applyBorder="1" applyAlignment="1">
      <alignment horizontal="left"/>
    </xf>
    <xf numFmtId="0" fontId="5" fillId="2" borderId="3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/>
    </xf>
    <xf numFmtId="0" fontId="5" fillId="2" borderId="4" xfId="1" applyFont="1" applyFill="1" applyBorder="1" applyAlignment="1">
      <alignment horizontal="left"/>
    </xf>
    <xf numFmtId="0" fontId="5" fillId="2" borderId="5" xfId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13" workbookViewId="0">
      <selection activeCell="Q11" sqref="Q11"/>
    </sheetView>
  </sheetViews>
  <sheetFormatPr defaultRowHeight="13.2" x14ac:dyDescent="0.25"/>
  <cols>
    <col min="1" max="1" width="9.109375" style="1" bestFit="1" customWidth="1"/>
    <col min="2" max="2" width="15" style="1" customWidth="1"/>
    <col min="3" max="3" width="19.77734375" style="1" customWidth="1"/>
    <col min="4" max="4" width="12.44140625" style="1" customWidth="1"/>
    <col min="5" max="5" width="10" style="1" customWidth="1"/>
    <col min="6" max="6" width="12.109375" style="1" bestFit="1" customWidth="1"/>
    <col min="7" max="12" width="10.44140625" style="1" bestFit="1" customWidth="1"/>
    <col min="13" max="13" width="11.77734375" style="1" bestFit="1" customWidth="1"/>
    <col min="14" max="14" width="13.21875" style="1" bestFit="1" customWidth="1"/>
    <col min="15" max="16" width="12.109375" style="1" bestFit="1" customWidth="1"/>
    <col min="17" max="16384" width="8.88671875" style="1"/>
  </cols>
  <sheetData>
    <row r="1" spans="1:16" x14ac:dyDescent="0.25">
      <c r="A1" s="47" t="s">
        <v>28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x14ac:dyDescent="0.25">
      <c r="A2" s="48" t="s">
        <v>25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x14ac:dyDescent="0.25">
      <c r="A3" s="49" t="s">
        <v>0</v>
      </c>
      <c r="B3" s="40" t="s">
        <v>1</v>
      </c>
      <c r="C3" s="49" t="s">
        <v>2</v>
      </c>
      <c r="D3" s="46" t="s">
        <v>3</v>
      </c>
      <c r="E3" s="40" t="s">
        <v>4</v>
      </c>
      <c r="F3" s="51" t="s">
        <v>5</v>
      </c>
      <c r="G3" s="52"/>
      <c r="H3" s="52"/>
      <c r="I3" s="52"/>
      <c r="J3" s="52"/>
      <c r="K3" s="52"/>
      <c r="L3" s="52"/>
      <c r="M3" s="52"/>
      <c r="N3" s="52"/>
      <c r="O3" s="53"/>
      <c r="P3" s="40" t="s">
        <v>6</v>
      </c>
    </row>
    <row r="4" spans="1:16" ht="14.4" customHeight="1" x14ac:dyDescent="0.25">
      <c r="A4" s="49"/>
      <c r="B4" s="50"/>
      <c r="C4" s="49"/>
      <c r="D4" s="46"/>
      <c r="E4" s="50"/>
      <c r="F4" s="46" t="s">
        <v>7</v>
      </c>
      <c r="G4" s="46" t="s">
        <v>26</v>
      </c>
      <c r="H4" s="40" t="s">
        <v>29</v>
      </c>
      <c r="I4" s="42" t="s">
        <v>30</v>
      </c>
      <c r="J4" s="38" t="s">
        <v>8</v>
      </c>
      <c r="K4" s="38" t="s">
        <v>31</v>
      </c>
      <c r="L4" s="38" t="s">
        <v>9</v>
      </c>
      <c r="M4" s="38" t="s">
        <v>10</v>
      </c>
      <c r="N4" s="38" t="s">
        <v>11</v>
      </c>
      <c r="O4" s="38" t="s">
        <v>12</v>
      </c>
      <c r="P4" s="50"/>
    </row>
    <row r="5" spans="1:16" ht="34.799999999999997" customHeight="1" x14ac:dyDescent="0.25">
      <c r="A5" s="49"/>
      <c r="B5" s="41"/>
      <c r="C5" s="49"/>
      <c r="D5" s="46"/>
      <c r="E5" s="41"/>
      <c r="F5" s="46"/>
      <c r="G5" s="46"/>
      <c r="H5" s="41"/>
      <c r="I5" s="42"/>
      <c r="J5" s="39"/>
      <c r="K5" s="39"/>
      <c r="L5" s="39"/>
      <c r="M5" s="39"/>
      <c r="N5" s="39"/>
      <c r="O5" s="39"/>
      <c r="P5" s="41"/>
    </row>
    <row r="6" spans="1:16" ht="21" x14ac:dyDescent="0.25">
      <c r="A6" s="43" t="s">
        <v>32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5"/>
    </row>
    <row r="7" spans="1:16" x14ac:dyDescent="0.25">
      <c r="A7" s="36" t="s">
        <v>33</v>
      </c>
      <c r="B7" s="37"/>
      <c r="C7" s="37"/>
      <c r="D7" s="2">
        <f>D18</f>
        <v>956824.62349999999</v>
      </c>
      <c r="E7" s="3"/>
      <c r="F7" s="4"/>
      <c r="G7" s="5"/>
      <c r="H7" s="5"/>
      <c r="I7" s="6"/>
      <c r="J7" s="7"/>
      <c r="K7" s="7"/>
      <c r="L7" s="7"/>
      <c r="M7" s="8"/>
      <c r="N7" s="34"/>
      <c r="O7" s="7"/>
      <c r="P7" s="9"/>
    </row>
    <row r="8" spans="1:16" ht="33" customHeight="1" x14ac:dyDescent="0.25">
      <c r="A8" s="54">
        <v>1</v>
      </c>
      <c r="B8" s="40" t="s">
        <v>13</v>
      </c>
      <c r="C8" s="10" t="s">
        <v>14</v>
      </c>
      <c r="D8" s="11">
        <v>0</v>
      </c>
      <c r="E8" s="12">
        <v>2000</v>
      </c>
      <c r="F8" s="13">
        <v>1500</v>
      </c>
      <c r="G8" s="8"/>
      <c r="H8" s="8"/>
      <c r="I8" s="8"/>
      <c r="J8" s="8">
        <v>483.95</v>
      </c>
      <c r="K8" s="8"/>
      <c r="L8" s="8"/>
      <c r="M8" s="8"/>
      <c r="N8" s="8"/>
      <c r="O8" s="14">
        <f>SUM(F8:N8)</f>
        <v>1983.95</v>
      </c>
      <c r="P8" s="8">
        <f>D8+E8-O8</f>
        <v>16.049999999999955</v>
      </c>
    </row>
    <row r="9" spans="1:16" ht="46.8" customHeight="1" x14ac:dyDescent="0.25">
      <c r="A9" s="55"/>
      <c r="B9" s="50"/>
      <c r="C9" s="10" t="s">
        <v>15</v>
      </c>
      <c r="D9" s="8">
        <v>17106.84</v>
      </c>
      <c r="E9" s="15">
        <v>100000</v>
      </c>
      <c r="F9" s="16"/>
      <c r="G9" s="8">
        <v>2500</v>
      </c>
      <c r="H9" s="8">
        <v>2396.25</v>
      </c>
      <c r="I9" s="8">
        <v>1000</v>
      </c>
      <c r="J9" s="8">
        <v>1156.08</v>
      </c>
      <c r="K9" s="8">
        <v>8000</v>
      </c>
      <c r="L9" s="8">
        <v>2000</v>
      </c>
      <c r="M9" s="14"/>
      <c r="N9" s="14"/>
      <c r="O9" s="14">
        <f t="shared" ref="O9:O13" si="0">SUM(F9:N9)</f>
        <v>17052.330000000002</v>
      </c>
      <c r="P9" s="8">
        <f t="shared" ref="P9:P13" si="1">D9+E9-O9</f>
        <v>100054.51</v>
      </c>
    </row>
    <row r="10" spans="1:16" ht="23.4" customHeight="1" x14ac:dyDescent="0.25">
      <c r="A10" s="55"/>
      <c r="B10" s="50"/>
      <c r="C10" s="10" t="s">
        <v>16</v>
      </c>
      <c r="D10" s="8">
        <v>0</v>
      </c>
      <c r="E10" s="15">
        <v>5000</v>
      </c>
      <c r="F10" s="16">
        <v>3890</v>
      </c>
      <c r="G10" s="8"/>
      <c r="H10" s="8"/>
      <c r="I10" s="8"/>
      <c r="J10" s="8"/>
      <c r="K10" s="8"/>
      <c r="L10" s="8"/>
      <c r="M10" s="14"/>
      <c r="N10" s="14">
        <v>1110</v>
      </c>
      <c r="O10" s="14">
        <f t="shared" si="0"/>
        <v>5000</v>
      </c>
      <c r="P10" s="8">
        <f t="shared" si="1"/>
        <v>0</v>
      </c>
    </row>
    <row r="11" spans="1:16" ht="22.8" customHeight="1" x14ac:dyDescent="0.25">
      <c r="A11" s="55"/>
      <c r="B11" s="50"/>
      <c r="C11" s="10" t="s">
        <v>17</v>
      </c>
      <c r="D11" s="14">
        <v>1516.7723999999998</v>
      </c>
      <c r="E11" s="17">
        <v>3576.09</v>
      </c>
      <c r="F11" s="16"/>
      <c r="G11" s="16"/>
      <c r="H11" s="14"/>
      <c r="I11" s="14"/>
      <c r="J11" s="14"/>
      <c r="K11" s="14"/>
      <c r="L11" s="14"/>
      <c r="M11" s="14"/>
      <c r="N11" s="14"/>
      <c r="O11" s="14">
        <f t="shared" si="0"/>
        <v>0</v>
      </c>
      <c r="P11" s="8">
        <f t="shared" si="1"/>
        <v>5092.8624</v>
      </c>
    </row>
    <row r="12" spans="1:16" ht="22.2" customHeight="1" x14ac:dyDescent="0.25">
      <c r="A12" s="55"/>
      <c r="B12" s="50"/>
      <c r="C12" s="10" t="s">
        <v>18</v>
      </c>
      <c r="D12" s="14">
        <v>8.0120000000000786</v>
      </c>
      <c r="E12" s="17">
        <v>0</v>
      </c>
      <c r="F12" s="16"/>
      <c r="G12" s="16"/>
      <c r="H12" s="14"/>
      <c r="I12" s="14"/>
      <c r="J12" s="14"/>
      <c r="K12" s="14"/>
      <c r="L12" s="14"/>
      <c r="M12" s="14"/>
      <c r="N12" s="14"/>
      <c r="O12" s="14">
        <f t="shared" si="0"/>
        <v>0</v>
      </c>
      <c r="P12" s="8">
        <f t="shared" si="1"/>
        <v>8.0120000000000786</v>
      </c>
    </row>
    <row r="13" spans="1:16" ht="38.4" customHeight="1" x14ac:dyDescent="0.25">
      <c r="A13" s="56"/>
      <c r="B13" s="41"/>
      <c r="C13" s="18" t="s">
        <v>19</v>
      </c>
      <c r="D13" s="19">
        <v>-8.9999995907419361E-4</v>
      </c>
      <c r="E13" s="20">
        <v>84773</v>
      </c>
      <c r="F13" s="21">
        <v>6812.19</v>
      </c>
      <c r="G13" s="21"/>
      <c r="H13" s="19"/>
      <c r="I13" s="19">
        <v>2382.9899999999998</v>
      </c>
      <c r="J13" s="19">
        <v>2009.85</v>
      </c>
      <c r="K13" s="19"/>
      <c r="L13" s="19"/>
      <c r="M13" s="19">
        <v>6789.73</v>
      </c>
      <c r="N13" s="19">
        <v>21389.989999999998</v>
      </c>
      <c r="O13" s="14">
        <f t="shared" si="0"/>
        <v>39384.75</v>
      </c>
      <c r="P13" s="8">
        <f t="shared" si="1"/>
        <v>45388.249100000045</v>
      </c>
    </row>
    <row r="14" spans="1:16" x14ac:dyDescent="0.25">
      <c r="A14" s="63" t="s">
        <v>20</v>
      </c>
      <c r="B14" s="64"/>
      <c r="C14" s="65"/>
      <c r="D14" s="30">
        <f>SUM(D8:D13)</f>
        <v>18631.623500000038</v>
      </c>
      <c r="E14" s="30">
        <f t="shared" ref="E14:P14" si="2">SUM(E8:E13)</f>
        <v>195349.09</v>
      </c>
      <c r="F14" s="30">
        <f t="shared" si="2"/>
        <v>12202.189999999999</v>
      </c>
      <c r="G14" s="30">
        <f t="shared" si="2"/>
        <v>2500</v>
      </c>
      <c r="H14" s="30">
        <f t="shared" si="2"/>
        <v>2396.25</v>
      </c>
      <c r="I14" s="30">
        <f t="shared" si="2"/>
        <v>3382.99</v>
      </c>
      <c r="J14" s="30">
        <f t="shared" si="2"/>
        <v>3649.88</v>
      </c>
      <c r="K14" s="30">
        <f t="shared" si="2"/>
        <v>8000</v>
      </c>
      <c r="L14" s="30">
        <f t="shared" si="2"/>
        <v>2000</v>
      </c>
      <c r="M14" s="30">
        <f t="shared" si="2"/>
        <v>6789.73</v>
      </c>
      <c r="N14" s="30">
        <f t="shared" si="2"/>
        <v>22499.989999999998</v>
      </c>
      <c r="O14" s="30">
        <f t="shared" si="2"/>
        <v>63421.03</v>
      </c>
      <c r="P14" s="30">
        <f t="shared" si="2"/>
        <v>150559.68350000004</v>
      </c>
    </row>
    <row r="15" spans="1:16" ht="39.6" x14ac:dyDescent="0.25">
      <c r="A15" s="33">
        <v>2</v>
      </c>
      <c r="B15" s="35" t="s">
        <v>21</v>
      </c>
      <c r="C15" s="10" t="s">
        <v>22</v>
      </c>
      <c r="D15" s="13">
        <v>0</v>
      </c>
      <c r="E15" s="15">
        <v>0</v>
      </c>
      <c r="F15" s="15"/>
      <c r="G15" s="22"/>
      <c r="H15" s="22"/>
      <c r="I15" s="23"/>
      <c r="J15" s="23"/>
      <c r="K15" s="23"/>
      <c r="L15" s="23"/>
      <c r="M15" s="23"/>
      <c r="N15" s="23"/>
      <c r="O15" s="14">
        <v>0</v>
      </c>
      <c r="P15" s="8">
        <v>0</v>
      </c>
    </row>
    <row r="16" spans="1:16" ht="52.2" customHeight="1" x14ac:dyDescent="0.25">
      <c r="A16" s="33">
        <v>3</v>
      </c>
      <c r="B16" s="35" t="s">
        <v>24</v>
      </c>
      <c r="C16" s="24" t="s">
        <v>23</v>
      </c>
      <c r="D16" s="25">
        <v>938193</v>
      </c>
      <c r="E16" s="26">
        <v>0</v>
      </c>
      <c r="F16" s="26">
        <v>153899</v>
      </c>
      <c r="G16" s="27"/>
      <c r="H16" s="27"/>
      <c r="I16" s="28"/>
      <c r="J16" s="28"/>
      <c r="K16" s="28"/>
      <c r="L16" s="28"/>
      <c r="M16" s="29">
        <v>15857</v>
      </c>
      <c r="N16" s="29">
        <v>78500</v>
      </c>
      <c r="O16" s="14">
        <f>SUM(F16:N16)</f>
        <v>248256</v>
      </c>
      <c r="P16" s="8">
        <f>D16-O16</f>
        <v>689937</v>
      </c>
    </row>
    <row r="17" spans="1:16" x14ac:dyDescent="0.25">
      <c r="A17" s="60" t="s">
        <v>20</v>
      </c>
      <c r="B17" s="61"/>
      <c r="C17" s="62"/>
      <c r="D17" s="31">
        <f>SUM(D15:D16)</f>
        <v>938193</v>
      </c>
      <c r="E17" s="31">
        <f t="shared" ref="E17:P17" si="3">SUM(E15:E16)</f>
        <v>0</v>
      </c>
      <c r="F17" s="31">
        <f t="shared" si="3"/>
        <v>153899</v>
      </c>
      <c r="G17" s="31">
        <f t="shared" si="3"/>
        <v>0</v>
      </c>
      <c r="H17" s="31">
        <f t="shared" si="3"/>
        <v>0</v>
      </c>
      <c r="I17" s="31">
        <f t="shared" si="3"/>
        <v>0</v>
      </c>
      <c r="J17" s="31">
        <f t="shared" si="3"/>
        <v>0</v>
      </c>
      <c r="K17" s="31">
        <f t="shared" si="3"/>
        <v>0</v>
      </c>
      <c r="L17" s="31">
        <f t="shared" si="3"/>
        <v>0</v>
      </c>
      <c r="M17" s="31">
        <f t="shared" si="3"/>
        <v>15857</v>
      </c>
      <c r="N17" s="31">
        <f t="shared" si="3"/>
        <v>78500</v>
      </c>
      <c r="O17" s="31">
        <f t="shared" si="3"/>
        <v>248256</v>
      </c>
      <c r="P17" s="31">
        <f t="shared" si="3"/>
        <v>689937</v>
      </c>
    </row>
    <row r="18" spans="1:16" x14ac:dyDescent="0.25">
      <c r="A18" s="57" t="s">
        <v>27</v>
      </c>
      <c r="B18" s="58"/>
      <c r="C18" s="59"/>
      <c r="D18" s="32">
        <f>D14+D17</f>
        <v>956824.62349999999</v>
      </c>
      <c r="E18" s="32">
        <f t="shared" ref="E18:O18" si="4">E14+E17</f>
        <v>195349.09</v>
      </c>
      <c r="F18" s="32">
        <f t="shared" si="4"/>
        <v>166101.19</v>
      </c>
      <c r="G18" s="32">
        <f t="shared" si="4"/>
        <v>2500</v>
      </c>
      <c r="H18" s="32">
        <f t="shared" si="4"/>
        <v>2396.25</v>
      </c>
      <c r="I18" s="32">
        <f t="shared" si="4"/>
        <v>3382.99</v>
      </c>
      <c r="J18" s="32">
        <f t="shared" si="4"/>
        <v>3649.88</v>
      </c>
      <c r="K18" s="32">
        <f t="shared" si="4"/>
        <v>8000</v>
      </c>
      <c r="L18" s="32">
        <f t="shared" si="4"/>
        <v>2000</v>
      </c>
      <c r="M18" s="32">
        <f t="shared" si="4"/>
        <v>22646.73</v>
      </c>
      <c r="N18" s="32">
        <f t="shared" si="4"/>
        <v>100999.98999999999</v>
      </c>
      <c r="O18" s="32">
        <f t="shared" si="4"/>
        <v>311677.03000000003</v>
      </c>
      <c r="P18" s="32">
        <f>P14+P17</f>
        <v>840496.68350000004</v>
      </c>
    </row>
  </sheetData>
  <mergeCells count="26">
    <mergeCell ref="A8:A13"/>
    <mergeCell ref="B8:B13"/>
    <mergeCell ref="A18:C18"/>
    <mergeCell ref="A17:C17"/>
    <mergeCell ref="A14:C14"/>
    <mergeCell ref="A1:P1"/>
    <mergeCell ref="A2:P2"/>
    <mergeCell ref="A3:A5"/>
    <mergeCell ref="B3:B5"/>
    <mergeCell ref="C3:C5"/>
    <mergeCell ref="D3:D5"/>
    <mergeCell ref="E3:E5"/>
    <mergeCell ref="F3:O3"/>
    <mergeCell ref="P3:P5"/>
    <mergeCell ref="F4:F5"/>
    <mergeCell ref="O4:O5"/>
    <mergeCell ref="K4:K5"/>
    <mergeCell ref="L4:L5"/>
    <mergeCell ref="M4:M5"/>
    <mergeCell ref="A7:C7"/>
    <mergeCell ref="J4:J5"/>
    <mergeCell ref="H4:H5"/>
    <mergeCell ref="I4:I5"/>
    <mergeCell ref="A6:P6"/>
    <mergeCell ref="N4:N5"/>
    <mergeCell ref="G4:G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2018-01-20T08:54:13Z</dcterms:modified>
</cp:coreProperties>
</file>