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filterPrivacy="1" defaultThemeVersion="124226"/>
  <bookViews>
    <workbookView xWindow="0" yWindow="0" windowWidth="23040" windowHeight="9084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17" i="1" l="1"/>
  <c r="F17" i="1"/>
  <c r="G17" i="1"/>
  <c r="G18" i="1" s="1"/>
  <c r="H17" i="1"/>
  <c r="H18" i="1" s="1"/>
  <c r="I17" i="1"/>
  <c r="J17" i="1"/>
  <c r="K17" i="1"/>
  <c r="K18" i="1" s="1"/>
  <c r="L17" i="1"/>
  <c r="L18" i="1" s="1"/>
  <c r="M17" i="1"/>
  <c r="N17" i="1"/>
  <c r="E18" i="1"/>
  <c r="F18" i="1"/>
  <c r="I18" i="1"/>
  <c r="J18" i="1"/>
  <c r="M18" i="1"/>
  <c r="E14" i="1"/>
  <c r="F14" i="1"/>
  <c r="G14" i="1"/>
  <c r="H14" i="1"/>
  <c r="I14" i="1"/>
  <c r="J14" i="1"/>
  <c r="K14" i="1"/>
  <c r="L14" i="1"/>
  <c r="M14" i="1"/>
  <c r="M16" i="1"/>
  <c r="N16" i="1"/>
  <c r="L13" i="1"/>
  <c r="M13" i="1" s="1"/>
  <c r="E13" i="1"/>
  <c r="D13" i="1"/>
  <c r="M12" i="1"/>
  <c r="N12" i="1" s="1"/>
  <c r="M11" i="1"/>
  <c r="D11" i="1"/>
  <c r="N11" i="1" s="1"/>
  <c r="L10" i="1"/>
  <c r="M10" i="1" s="1"/>
  <c r="D10" i="1"/>
  <c r="I9" i="1"/>
  <c r="G9" i="1"/>
  <c r="F9" i="1"/>
  <c r="D9" i="1"/>
  <c r="L8" i="1"/>
  <c r="M8" i="1" s="1"/>
  <c r="D8" i="1"/>
  <c r="A1" i="1"/>
  <c r="M15" i="1" l="1"/>
  <c r="N15" i="1" s="1"/>
  <c r="N10" i="1"/>
  <c r="N13" i="1"/>
  <c r="N8" i="1"/>
  <c r="M9" i="1"/>
  <c r="D14" i="1"/>
  <c r="D17" i="1"/>
  <c r="N14" i="1" l="1"/>
  <c r="N18" i="1" s="1"/>
  <c r="N9" i="1"/>
  <c r="D18" i="1"/>
  <c r="D7" i="1" s="1"/>
</calcChain>
</file>

<file path=xl/sharedStrings.xml><?xml version="1.0" encoding="utf-8"?>
<sst xmlns="http://schemas.openxmlformats.org/spreadsheetml/2006/main" count="32" uniqueCount="31">
  <si>
    <t>финансовый отчет о расходовании денежных средств за I 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</si>
  <si>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</si>
  <si>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</si>
  <si>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</si>
  <si>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</si>
  <si>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</si>
  <si>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</si>
  <si>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</si>
  <si>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</si>
  <si>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Охрана</t>
  </si>
  <si>
    <t>Теплоэнергия</t>
  </si>
  <si>
    <t>Банковское обслужи-вание</t>
  </si>
  <si>
    <t>Бухгалтер-ское обслуживание</t>
  </si>
  <si>
    <t>Связь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</si>
  <si>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</si>
  <si>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</si>
  <si>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</si>
  <si>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</si>
  <si>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</si>
  <si>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</si>
  <si>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</si>
  <si>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ООО "Ла Крема"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</si>
  <si>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</si>
  <si>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</si>
  <si>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</si>
  <si>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</si>
  <si>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ИТОГО</t>
  </si>
  <si>
    <t>ЯНВАРЬ</t>
  </si>
  <si>
    <t>Остаток денежных средств на 01.01.2017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</si>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</sst>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4" xfId="1" applyFont="1" applyFill="1" applyBorder="1" applyAlignment="1">
      <alignment wrapText="1"/>
    </xf>
    <xf numFmtId="2" fontId="3" fillId="0" borderId="3" xfId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9" fillId="0" borderId="0" xfId="0" applyFont="1" applyFill="1"/>
    <xf numFmtId="4" fontId="8" fillId="0" borderId="0" xfId="0" applyNumberFormat="1" applyFont="1" applyFill="1"/>
    <xf numFmtId="4" fontId="4" fillId="0" borderId="0" xfId="0" applyNumberFormat="1" applyFont="1" applyFill="1"/>
    <xf numFmtId="4" fontId="8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9" fontId="4" fillId="0" borderId="0" xfId="0" applyNumberFormat="1" applyFont="1" applyFill="1"/>
    <xf numFmtId="4" fontId="11" fillId="2" borderId="1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/>
      <sheetData sheetId="40"/>
      <sheetData sheetId="41"/>
      <sheetData sheetId="42"/>
      <sheetData sheetId="43"/>
      <sheetData sheetId="44"/>
      <sheetData sheetId="45">
        <row r="8">
          <cell r="U8">
            <v>3860</v>
          </cell>
        </row>
        <row r="13">
          <cell r="U13">
            <v>28555.639999999992</v>
          </cell>
        </row>
        <row r="15">
          <cell r="U15">
            <v>566.31000000000131</v>
          </cell>
        </row>
        <row r="17">
          <cell r="U17">
            <v>54</v>
          </cell>
        </row>
        <row r="39">
          <cell r="U39">
            <v>95999.42640000004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4"/>
  <sheetViews>
    <sheetView tabSelected="1" zoomScale="67" zoomScaleNormal="67" workbookViewId="0">
      <selection activeCell="R13" sqref="R13"/>
    </sheetView>
  </sheetViews>
  <sheetFormatPr defaultRowHeight="13.8" x14ac:dyDescent="0.25"/>
  <cols>
    <col min="1" max="1" width="3.109375" style="29" customWidth="1"/>
    <col min="2" max="2" width="25.5546875" style="29" customWidth="1"/>
    <col min="3" max="3" width="18.44140625" style="29" customWidth="1"/>
    <col min="4" max="4" width="16" style="29" customWidth="1"/>
    <col min="5" max="5" width="16.21875" style="35" customWidth="1"/>
    <col min="6" max="6" width="13.88671875" style="35" customWidth="1"/>
    <col min="7" max="7" width="14.5546875" style="29" customWidth="1"/>
    <col min="8" max="8" width="13.44140625" style="29" customWidth="1"/>
    <col min="9" max="9" width="12.33203125" style="29" customWidth="1"/>
    <col min="10" max="10" width="13.109375" style="29" customWidth="1"/>
    <col min="11" max="11" width="12.88671875" style="29" customWidth="1"/>
    <col min="12" max="12" width="14.33203125" style="29" customWidth="1"/>
    <col min="13" max="13" width="14.6640625" style="29" customWidth="1"/>
    <col min="14" max="14" width="15" style="29" customWidth="1"/>
    <col min="15" max="15" width="21.5546875" style="29" customWidth="1"/>
    <col min="16" max="16" width="10" style="29" customWidth="1"/>
    <col min="17" max="16384" width="8.88671875" style="29"/>
  </cols>
  <sheetData>
    <row r="1" spans="1:16" ht="29.25" customHeight="1" x14ac:dyDescent="0.25">
      <c r="A1" s="40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s="30" customFormat="1" ht="29.25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15" customHeight="1" x14ac:dyDescent="0.25">
      <c r="A3" s="67" t="s">
        <v>1</v>
      </c>
      <c r="B3" s="45" t="s">
        <v>2</v>
      </c>
      <c r="C3" s="67" t="s">
        <v>3</v>
      </c>
      <c r="D3" s="55" t="s">
        <v>4</v>
      </c>
      <c r="E3" s="45" t="s">
        <v>5</v>
      </c>
      <c r="F3" s="42" t="s">
        <v>6</v>
      </c>
      <c r="G3" s="43"/>
      <c r="H3" s="43"/>
      <c r="I3" s="43"/>
      <c r="J3" s="43"/>
      <c r="K3" s="43"/>
      <c r="L3" s="43"/>
      <c r="M3" s="44"/>
      <c r="N3" s="45" t="s">
        <v>7</v>
      </c>
    </row>
    <row r="4" spans="1:16" ht="30" customHeight="1" x14ac:dyDescent="0.25">
      <c r="A4" s="67"/>
      <c r="B4" s="46"/>
      <c r="C4" s="67"/>
      <c r="D4" s="55"/>
      <c r="E4" s="46"/>
      <c r="F4" s="55" t="s">
        <v>8</v>
      </c>
      <c r="G4" s="55" t="s">
        <v>9</v>
      </c>
      <c r="H4" s="45" t="s">
        <v>10</v>
      </c>
      <c r="I4" s="48" t="s">
        <v>11</v>
      </c>
      <c r="J4" s="48" t="s">
        <v>12</v>
      </c>
      <c r="K4" s="48" t="s">
        <v>13</v>
      </c>
      <c r="L4" s="48" t="s">
        <v>14</v>
      </c>
      <c r="M4" s="48" t="s">
        <v>15</v>
      </c>
      <c r="N4" s="46"/>
    </row>
    <row r="5" spans="1:16" x14ac:dyDescent="0.25">
      <c r="A5" s="67"/>
      <c r="B5" s="47"/>
      <c r="C5" s="67"/>
      <c r="D5" s="55"/>
      <c r="E5" s="47"/>
      <c r="F5" s="55"/>
      <c r="G5" s="55"/>
      <c r="H5" s="47"/>
      <c r="I5" s="49"/>
      <c r="J5" s="49"/>
      <c r="K5" s="49"/>
      <c r="L5" s="49"/>
      <c r="M5" s="49"/>
      <c r="N5" s="47"/>
    </row>
    <row r="6" spans="1:16" x14ac:dyDescent="0.25">
      <c r="A6" s="56" t="s">
        <v>27</v>
      </c>
      <c r="B6" s="57"/>
      <c r="C6" s="57"/>
      <c r="D6" s="57"/>
      <c r="E6" s="57"/>
      <c r="F6" s="57"/>
      <c r="G6" s="57"/>
      <c r="H6" s="57"/>
      <c r="I6" s="10"/>
      <c r="J6" s="10"/>
      <c r="K6" s="10"/>
      <c r="L6" s="11"/>
      <c r="M6" s="10"/>
      <c r="N6" s="12"/>
    </row>
    <row r="7" spans="1:16" x14ac:dyDescent="0.25">
      <c r="A7" s="53" t="s">
        <v>28</v>
      </c>
      <c r="B7" s="54"/>
      <c r="C7" s="54"/>
      <c r="D7" s="13">
        <f>D18</f>
        <v>129035.37640000004</v>
      </c>
      <c r="E7" s="42"/>
      <c r="F7" s="43"/>
      <c r="G7" s="43"/>
      <c r="H7" s="43"/>
      <c r="I7" s="43"/>
      <c r="J7" s="43"/>
      <c r="K7" s="43"/>
      <c r="L7" s="43"/>
      <c r="M7" s="43"/>
      <c r="N7" s="44"/>
    </row>
    <row r="8" spans="1:16" ht="41.4" x14ac:dyDescent="0.25">
      <c r="A8" s="50">
        <v>1</v>
      </c>
      <c r="B8" s="45" t="s">
        <v>16</v>
      </c>
      <c r="C8" s="14" t="s">
        <v>17</v>
      </c>
      <c r="D8" s="15">
        <f>'[1]декабрь 2016'!U8</f>
        <v>3860</v>
      </c>
      <c r="E8" s="16">
        <v>2000</v>
      </c>
      <c r="F8" s="4"/>
      <c r="G8" s="6"/>
      <c r="H8" s="6"/>
      <c r="I8" s="6">
        <v>1500</v>
      </c>
      <c r="J8" s="6"/>
      <c r="K8" s="6">
        <v>2000</v>
      </c>
      <c r="L8" s="6">
        <f>1500</f>
        <v>1500</v>
      </c>
      <c r="M8" s="18">
        <f t="shared" ref="M8:M13" si="0">SUM(F8:L8)</f>
        <v>5000</v>
      </c>
      <c r="N8" s="6">
        <f t="shared" ref="N8:N13" si="1">D8+E8-M8</f>
        <v>860</v>
      </c>
    </row>
    <row r="9" spans="1:16" ht="41.4" x14ac:dyDescent="0.25">
      <c r="A9" s="51"/>
      <c r="B9" s="46"/>
      <c r="C9" s="14" t="s">
        <v>18</v>
      </c>
      <c r="D9" s="6">
        <f>'[1]декабрь 2016'!U13</f>
        <v>28555.639999999992</v>
      </c>
      <c r="E9" s="5"/>
      <c r="F9" s="7">
        <f>1856+300+770+770</f>
        <v>3696</v>
      </c>
      <c r="G9" s="6">
        <f>1500+1000</f>
        <v>2500</v>
      </c>
      <c r="H9" s="6">
        <v>13886</v>
      </c>
      <c r="I9" s="6">
        <f>274.6+35+175+168.6+105</f>
        <v>758.2</v>
      </c>
      <c r="J9" s="6">
        <v>7500</v>
      </c>
      <c r="K9" s="6">
        <v>0</v>
      </c>
      <c r="L9" s="18"/>
      <c r="M9" s="18">
        <f t="shared" si="0"/>
        <v>28340.2</v>
      </c>
      <c r="N9" s="6">
        <f t="shared" si="1"/>
        <v>215.43999999999141</v>
      </c>
    </row>
    <row r="10" spans="1:16" ht="41.4" x14ac:dyDescent="0.25">
      <c r="A10" s="51"/>
      <c r="B10" s="46"/>
      <c r="C10" s="14" t="s">
        <v>19</v>
      </c>
      <c r="D10" s="6">
        <f>'[1]декабрь 2016'!U15</f>
        <v>566.31000000000131</v>
      </c>
      <c r="E10" s="5">
        <v>10000</v>
      </c>
      <c r="F10" s="7"/>
      <c r="G10" s="6"/>
      <c r="H10" s="6"/>
      <c r="I10" s="6"/>
      <c r="J10" s="6"/>
      <c r="K10" s="6"/>
      <c r="L10" s="18">
        <f>2000+7891.68+674.63</f>
        <v>10566.31</v>
      </c>
      <c r="M10" s="18">
        <f t="shared" si="0"/>
        <v>10566.31</v>
      </c>
      <c r="N10" s="6">
        <f t="shared" si="1"/>
        <v>0</v>
      </c>
    </row>
    <row r="11" spans="1:16" ht="27.6" x14ac:dyDescent="0.25">
      <c r="A11" s="51"/>
      <c r="B11" s="46"/>
      <c r="C11" s="14" t="s">
        <v>20</v>
      </c>
      <c r="D11" s="6">
        <f>'[1]декабрь 2016'!U17</f>
        <v>54</v>
      </c>
      <c r="E11" s="5"/>
      <c r="F11" s="7"/>
      <c r="G11" s="6"/>
      <c r="H11" s="6"/>
      <c r="I11" s="6"/>
      <c r="J11" s="6"/>
      <c r="K11" s="6"/>
      <c r="L11" s="18"/>
      <c r="M11" s="18">
        <f t="shared" si="0"/>
        <v>0</v>
      </c>
      <c r="N11" s="6">
        <f t="shared" si="1"/>
        <v>54</v>
      </c>
    </row>
    <row r="12" spans="1:16" ht="18" customHeight="1" x14ac:dyDescent="0.25">
      <c r="A12" s="51"/>
      <c r="B12" s="46"/>
      <c r="C12" s="14" t="s">
        <v>21</v>
      </c>
      <c r="D12" s="18">
        <v>0</v>
      </c>
      <c r="E12" s="19">
        <v>13900</v>
      </c>
      <c r="F12" s="7"/>
      <c r="G12" s="7"/>
      <c r="H12" s="18"/>
      <c r="I12" s="18"/>
      <c r="J12" s="18"/>
      <c r="K12" s="18"/>
      <c r="L12" s="18">
        <v>13900</v>
      </c>
      <c r="M12" s="18">
        <f t="shared" si="0"/>
        <v>13900</v>
      </c>
      <c r="N12" s="6">
        <f t="shared" si="1"/>
        <v>0</v>
      </c>
    </row>
    <row r="13" spans="1:16" s="31" customFormat="1" ht="41.4" x14ac:dyDescent="0.25">
      <c r="A13" s="52"/>
      <c r="B13" s="47"/>
      <c r="C13" s="3" t="s">
        <v>22</v>
      </c>
      <c r="D13" s="20">
        <f>'[1]декабрь 2016'!U39</f>
        <v>95999.42640000004</v>
      </c>
      <c r="E13" s="21">
        <f>2050+250+4100+1000+200+500+850+100+150+250+50</f>
        <v>9500</v>
      </c>
      <c r="F13" s="22"/>
      <c r="G13" s="22"/>
      <c r="H13" s="20"/>
      <c r="I13" s="20"/>
      <c r="J13" s="20"/>
      <c r="K13" s="20"/>
      <c r="L13" s="20">
        <f>14367.31-2000-1500-674.63</f>
        <v>10192.68</v>
      </c>
      <c r="M13" s="18">
        <f t="shared" si="0"/>
        <v>10192.68</v>
      </c>
      <c r="N13" s="6">
        <f t="shared" si="1"/>
        <v>95306.746400000033</v>
      </c>
    </row>
    <row r="14" spans="1:16" x14ac:dyDescent="0.25">
      <c r="A14" s="64" t="s">
        <v>23</v>
      </c>
      <c r="B14" s="65"/>
      <c r="C14" s="66"/>
      <c r="D14" s="39">
        <f>SUM(D8:D13)</f>
        <v>129035.37640000004</v>
      </c>
      <c r="E14" s="39">
        <f t="shared" ref="E14:N14" si="2">SUM(E8:E13)</f>
        <v>35400</v>
      </c>
      <c r="F14" s="39">
        <f t="shared" si="2"/>
        <v>3696</v>
      </c>
      <c r="G14" s="39">
        <f t="shared" si="2"/>
        <v>2500</v>
      </c>
      <c r="H14" s="39">
        <f t="shared" si="2"/>
        <v>13886</v>
      </c>
      <c r="I14" s="39">
        <f t="shared" si="2"/>
        <v>2258.1999999999998</v>
      </c>
      <c r="J14" s="39">
        <f t="shared" si="2"/>
        <v>7500</v>
      </c>
      <c r="K14" s="39">
        <f t="shared" si="2"/>
        <v>2000</v>
      </c>
      <c r="L14" s="39">
        <f t="shared" si="2"/>
        <v>36158.99</v>
      </c>
      <c r="M14" s="39">
        <f t="shared" si="2"/>
        <v>67999.19</v>
      </c>
      <c r="N14" s="39">
        <f t="shared" si="2"/>
        <v>96436.186400000021</v>
      </c>
      <c r="O14" s="32"/>
      <c r="P14" s="33"/>
    </row>
    <row r="15" spans="1:16" ht="41.4" x14ac:dyDescent="0.25">
      <c r="A15" s="23">
        <v>2</v>
      </c>
      <c r="B15" s="11" t="s">
        <v>24</v>
      </c>
      <c r="C15" s="14" t="s">
        <v>25</v>
      </c>
      <c r="D15" s="4">
        <v>0</v>
      </c>
      <c r="E15" s="5">
        <v>0</v>
      </c>
      <c r="F15" s="5"/>
      <c r="G15" s="25"/>
      <c r="H15" s="25"/>
      <c r="I15" s="17"/>
      <c r="J15" s="17"/>
      <c r="K15" s="17"/>
      <c r="L15" s="17"/>
      <c r="M15" s="18">
        <f t="shared" ref="M15:M16" si="3">SUM(K15:L15)</f>
        <v>0</v>
      </c>
      <c r="N15" s="6">
        <f>D15+E15-M15</f>
        <v>0</v>
      </c>
      <c r="O15" s="33"/>
    </row>
    <row r="16" spans="1:16" ht="187.2" x14ac:dyDescent="0.3">
      <c r="A16" s="23">
        <v>3</v>
      </c>
      <c r="B16" s="1" t="s">
        <v>29</v>
      </c>
      <c r="C16" s="2" t="s">
        <v>30</v>
      </c>
      <c r="D16" s="24">
        <v>0</v>
      </c>
      <c r="E16" s="8">
        <v>180910</v>
      </c>
      <c r="F16" s="8"/>
      <c r="G16" s="26"/>
      <c r="H16" s="26"/>
      <c r="I16" s="34"/>
      <c r="J16" s="34"/>
      <c r="K16" s="34"/>
      <c r="L16" s="9"/>
      <c r="M16" s="18">
        <f t="shared" si="3"/>
        <v>0</v>
      </c>
      <c r="N16" s="6">
        <f>D16+E16-M16</f>
        <v>180910</v>
      </c>
      <c r="O16" s="33"/>
    </row>
    <row r="17" spans="1:164" ht="18.75" customHeight="1" x14ac:dyDescent="0.25">
      <c r="A17" s="58" t="s">
        <v>23</v>
      </c>
      <c r="B17" s="59"/>
      <c r="C17" s="60"/>
      <c r="D17" s="38">
        <f>SUM(D15:D16)</f>
        <v>0</v>
      </c>
      <c r="E17" s="38">
        <f t="shared" ref="E17:N17" si="4">SUM(E15:E16)</f>
        <v>180910</v>
      </c>
      <c r="F17" s="38">
        <f t="shared" si="4"/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8">
        <f t="shared" si="4"/>
        <v>0</v>
      </c>
      <c r="K17" s="38">
        <f t="shared" si="4"/>
        <v>0</v>
      </c>
      <c r="L17" s="38">
        <f t="shared" si="4"/>
        <v>0</v>
      </c>
      <c r="M17" s="38">
        <f t="shared" si="4"/>
        <v>0</v>
      </c>
      <c r="N17" s="38">
        <f t="shared" si="4"/>
        <v>180910</v>
      </c>
    </row>
    <row r="18" spans="1:164" s="27" customFormat="1" ht="17.399999999999999" x14ac:dyDescent="0.3">
      <c r="A18" s="61" t="s">
        <v>26</v>
      </c>
      <c r="B18" s="62"/>
      <c r="C18" s="63"/>
      <c r="D18" s="37">
        <f>D14+D17</f>
        <v>129035.37640000004</v>
      </c>
      <c r="E18" s="37">
        <f t="shared" ref="E18:N18" si="5">E14+E17</f>
        <v>216310</v>
      </c>
      <c r="F18" s="37">
        <f t="shared" si="5"/>
        <v>3696</v>
      </c>
      <c r="G18" s="37">
        <f t="shared" si="5"/>
        <v>2500</v>
      </c>
      <c r="H18" s="37">
        <f t="shared" si="5"/>
        <v>13886</v>
      </c>
      <c r="I18" s="37">
        <f t="shared" si="5"/>
        <v>2258.1999999999998</v>
      </c>
      <c r="J18" s="37">
        <f t="shared" si="5"/>
        <v>7500</v>
      </c>
      <c r="K18" s="37">
        <f t="shared" si="5"/>
        <v>2000</v>
      </c>
      <c r="L18" s="37">
        <f t="shared" si="5"/>
        <v>36158.99</v>
      </c>
      <c r="M18" s="37">
        <f t="shared" si="5"/>
        <v>67999.19</v>
      </c>
      <c r="N18" s="37">
        <f t="shared" si="5"/>
        <v>277346.18640000001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</row>
    <row r="20" spans="1:164" x14ac:dyDescent="0.25">
      <c r="K20" s="36"/>
      <c r="O20" s="33"/>
    </row>
    <row r="21" spans="1:164" x14ac:dyDescent="0.25">
      <c r="N21" s="33"/>
    </row>
    <row r="26" spans="1:164" x14ac:dyDescent="0.25">
      <c r="M26" s="33"/>
    </row>
    <row r="27" spans="1:164" x14ac:dyDescent="0.25">
      <c r="N27" s="33"/>
    </row>
    <row r="30" spans="1:164" x14ac:dyDescent="0.25">
      <c r="K30" s="33"/>
    </row>
    <row r="33" spans="11:13" x14ac:dyDescent="0.25">
      <c r="K33" s="33"/>
      <c r="L33" s="33"/>
    </row>
    <row r="34" spans="11:13" x14ac:dyDescent="0.25">
      <c r="L34" s="33"/>
      <c r="M34" s="33"/>
    </row>
  </sheetData>
  <mergeCells count="25">
    <mergeCell ref="A17:C17"/>
    <mergeCell ref="A18:C18"/>
    <mergeCell ref="A14:C14"/>
    <mergeCell ref="A3:A5"/>
    <mergeCell ref="B3:B5"/>
    <mergeCell ref="C3:C5"/>
    <mergeCell ref="B8:B13"/>
    <mergeCell ref="A8:A13"/>
    <mergeCell ref="A7:C7"/>
    <mergeCell ref="G4:G5"/>
    <mergeCell ref="E7:N7"/>
    <mergeCell ref="A6:H6"/>
    <mergeCell ref="D3:D5"/>
    <mergeCell ref="E3:E5"/>
    <mergeCell ref="F4:F5"/>
    <mergeCell ref="I4:I5"/>
    <mergeCell ref="H4:H5"/>
    <mergeCell ref="A1:N1"/>
    <mergeCell ref="A2:N2"/>
    <mergeCell ref="F3:M3"/>
    <mergeCell ref="N3:N5"/>
    <mergeCell ref="J4:J5"/>
    <mergeCell ref="K4:K5"/>
    <mergeCell ref="L4:L5"/>
    <mergeCell ref="M4:M5"/>
  </mergeCells>
  <pageMargins left="0.7" right="0.7" top="0.75" bottom="0.75" header="0.3" footer="0.3"/>
  <pageSetup paperSize="9" orientation="portrait" horizontalDpi="0" verticalDpi="0" r:id="rId1"/>
  <ignoredErrors>
    <ignoredError sqref="M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2017-04-14T03:22:17Z</dcterms:modified>
</cp:coreProperties>
</file>