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9" i="1" l="1"/>
  <c r="R29" i="1" s="1"/>
  <c r="Q33" i="1" l="1"/>
  <c r="R33" i="1" s="1"/>
  <c r="Q32" i="1"/>
  <c r="R32" i="1" s="1"/>
  <c r="Q8" i="1"/>
  <c r="Q9" i="1"/>
  <c r="Q10" i="1"/>
  <c r="Q11" i="1"/>
  <c r="Q12" i="1"/>
  <c r="Q13" i="1"/>
  <c r="Q14" i="1"/>
  <c r="Q15" i="1"/>
  <c r="R15" i="1" s="1"/>
  <c r="Q16" i="1"/>
  <c r="Q17" i="1"/>
  <c r="Q18" i="1"/>
  <c r="Q19" i="1"/>
  <c r="R19" i="1" s="1"/>
  <c r="Q20" i="1"/>
  <c r="R20" i="1" s="1"/>
  <c r="Q21" i="1"/>
  <c r="Q22" i="1"/>
  <c r="Q23" i="1"/>
  <c r="Q24" i="1"/>
  <c r="R24" i="1" s="1"/>
  <c r="Q25" i="1"/>
  <c r="R25" i="1" s="1"/>
  <c r="Q26" i="1"/>
  <c r="Q27" i="1"/>
  <c r="R27" i="1" s="1"/>
  <c r="Q28" i="1"/>
  <c r="R28" i="1" s="1"/>
  <c r="Q30" i="1"/>
  <c r="R30" i="1" s="1"/>
  <c r="Q7" i="1"/>
  <c r="R7" i="1" s="1"/>
  <c r="R35" i="1"/>
  <c r="P35" i="1"/>
  <c r="F35" i="1"/>
  <c r="D35" i="1"/>
  <c r="O34" i="1"/>
  <c r="O35" i="1" s="1"/>
  <c r="O31" i="1"/>
  <c r="N31" i="1"/>
  <c r="N36" i="1" s="1"/>
  <c r="M31" i="1"/>
  <c r="M36" i="1" s="1"/>
  <c r="L31" i="1"/>
  <c r="L36" i="1" s="1"/>
  <c r="K31" i="1"/>
  <c r="K36" i="1" s="1"/>
  <c r="J31" i="1"/>
  <c r="J36" i="1" s="1"/>
  <c r="I31" i="1"/>
  <c r="I36" i="1" s="1"/>
  <c r="F31" i="1"/>
  <c r="E31" i="1"/>
  <c r="E36" i="1" s="1"/>
  <c r="P26" i="1"/>
  <c r="P31" i="1" s="1"/>
  <c r="D23" i="1"/>
  <c r="R22" i="1"/>
  <c r="R21" i="1"/>
  <c r="R18" i="1"/>
  <c r="R17" i="1"/>
  <c r="R16" i="1"/>
  <c r="R14" i="1"/>
  <c r="R13" i="1"/>
  <c r="R12" i="1"/>
  <c r="R11" i="1"/>
  <c r="R10" i="1"/>
  <c r="H9" i="1"/>
  <c r="H31" i="1" s="1"/>
  <c r="H36" i="1" s="1"/>
  <c r="G9" i="1"/>
  <c r="G31" i="1" s="1"/>
  <c r="G36" i="1" s="1"/>
  <c r="R8" i="1"/>
  <c r="F36" i="1" l="1"/>
  <c r="Q34" i="1"/>
  <c r="R34" i="1" s="1"/>
  <c r="P36" i="1"/>
  <c r="R9" i="1"/>
  <c r="O36" i="1"/>
  <c r="R23" i="1"/>
  <c r="R26" i="1"/>
  <c r="D31" i="1"/>
  <c r="Q35" i="1" l="1"/>
  <c r="Q36" i="1" s="1"/>
  <c r="R31" i="1"/>
  <c r="D36" i="1"/>
  <c r="R36" i="1" l="1"/>
</calcChain>
</file>

<file path=xl/sharedStrings.xml><?xml version="1.0" encoding="utf-8"?>
<sst xmlns="http://schemas.openxmlformats.org/spreadsheetml/2006/main" count="56" uniqueCount="55">
  <si>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</si>
  <si>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IV квартал 2014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</si>
  <si>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</si>
  <si>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</si>
  <si>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</si>
  <si>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</si>
  <si>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</si>
  <si>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</si>
  <si>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</si>
  <si>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</si>
  <si>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</si>
  <si>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</si>
  <si>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Оплата отопления</t>
  </si>
  <si>
    <t>Электро-энергия</t>
  </si>
  <si>
    <t>Банковское обслужи-вание</t>
  </si>
  <si>
    <t>Бухгалтер-ское обслуживание</t>
  </si>
  <si>
    <t>Интернет</t>
  </si>
  <si>
    <t>Налоги</t>
  </si>
  <si>
    <t>ЗП</t>
  </si>
  <si>
    <t>Итого</t>
  </si>
  <si>
    <t>Декабрь</t>
  </si>
  <si>
    <t>Чинькова Юлия Викторовна</t>
  </si>
  <si>
    <t>Жолдыбин Александр Алексеевич</t>
  </si>
  <si>
    <t>ООО "ТехПромСтрой"</t>
  </si>
  <si>
    <t>ЧРБФ "Родная"</t>
  </si>
  <si>
    <t>Балтин Владимир Евгеньевич</t>
  </si>
  <si>
    <t>Литвинова Г.Ю.</t>
  </si>
  <si>
    <t>Аптека "Классика"</t>
  </si>
  <si>
    <t>Команда "Готов к туризму и отдыху</t>
  </si>
  <si>
    <t>Жернова Е.В.</t>
  </si>
  <si>
    <t>ООО "Профторгэксперт"</t>
  </si>
  <si>
    <t>Безнадежных Я.С.</t>
  </si>
  <si>
    <t>ООО"Скелпер"</t>
  </si>
  <si>
    <t>Гритчин Н.С.</t>
  </si>
  <si>
    <t>Акция "Доброе сердце"</t>
  </si>
  <si>
    <t>Новикова Е.</t>
  </si>
  <si>
    <t>Благотворительнй спектакль "Обыкновенное чудо"</t>
  </si>
  <si>
    <t>Салмина С.В</t>
  </si>
  <si>
    <t>Итого:</t>
  </si>
  <si>
    <t>Проект "Группа поддержки родителей, имеющих детей с ОВЗ"</t>
  </si>
  <si>
    <t>АНО Региональный центр "Вектор"</t>
  </si>
  <si>
    <t>Субсидия на финансовое обеспеченик затрат для осущ-я д-ти по реализации соц.-знач. Программ №7.144 от 12.08.2014</t>
  </si>
  <si>
    <t>УФК по Челябинской области</t>
  </si>
  <si>
    <t>ИТОГО</t>
  </si>
  <si>
    <t>Центр помощи детям "Звездный дождь"</t>
  </si>
  <si>
    <t>Водоснабжение</t>
  </si>
  <si>
    <t>Почемучка</t>
  </si>
  <si>
    <t>Национальный благотворительный фонд"интерактивный проект</t>
  </si>
  <si>
    <t>Машинки, которые помогают</t>
  </si>
  <si>
    <t>Риэлтстройком</t>
  </si>
  <si>
    <t>Фортум "Зимнее чудо"</t>
  </si>
  <si>
    <t xml:space="preserve">ФСС </t>
  </si>
  <si>
    <t>Солнечная улыбка</t>
  </si>
  <si>
    <t>Наличные, ящик для сбора пожертвований</t>
  </si>
  <si>
    <t>Пожертвования наличными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</si>
</sst>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 applyBorder="1"/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/>
    <xf numFmtId="0" fontId="3" fillId="2" borderId="1" xfId="0" applyNumberFormat="1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right" wrapText="1"/>
    </xf>
    <xf numFmtId="4" fontId="6" fillId="2" borderId="8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/>
    </xf>
    <xf numFmtId="0" fontId="0" fillId="2" borderId="0" xfId="0" applyFill="1"/>
    <xf numFmtId="4" fontId="6" fillId="2" borderId="3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wrapText="1"/>
    </xf>
    <xf numFmtId="0" fontId="0" fillId="3" borderId="0" xfId="0" applyFill="1"/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10" fillId="3" borderId="1" xfId="0" applyFont="1" applyFill="1" applyBorder="1"/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/>
    <xf numFmtId="4" fontId="10" fillId="3" borderId="1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/>
    </xf>
    <xf numFmtId="4" fontId="0" fillId="3" borderId="0" xfId="0" applyNumberFormat="1" applyFill="1"/>
    <xf numFmtId="0" fontId="6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12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left" vertical="center" wrapText="1"/>
    </xf>
    <xf numFmtId="4" fontId="6" fillId="3" borderId="2" xfId="0" applyNumberFormat="1" applyFont="1" applyFill="1" applyBorder="1" applyAlignment="1">
      <alignment horizontal="right" wrapText="1"/>
    </xf>
    <xf numFmtId="4" fontId="10" fillId="3" borderId="9" xfId="0" applyNumberFormat="1" applyFont="1" applyFill="1" applyBorder="1" applyAlignment="1">
      <alignment horizontal="right" vertical="center"/>
    </xf>
    <xf numFmtId="4" fontId="6" fillId="3" borderId="2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0" fontId="13" fillId="4" borderId="1" xfId="0" applyFont="1" applyFill="1" applyBorder="1"/>
    <xf numFmtId="4" fontId="11" fillId="4" borderId="1" xfId="0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13" fillId="0" borderId="0" xfId="0" applyFont="1" applyBorder="1"/>
    <xf numFmtId="0" fontId="13" fillId="0" borderId="1" xfId="0" applyFont="1" applyBorder="1"/>
    <xf numFmtId="0" fontId="0" fillId="0" borderId="0" xfId="0" applyAlignment="1">
      <alignment horizontal="right" vertical="center"/>
    </xf>
    <xf numFmtId="4" fontId="0" fillId="0" borderId="0" xfId="0" applyNumberFormat="1"/>
    <xf numFmtId="0" fontId="6" fillId="0" borderId="6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38"/>
  <sheetViews>
    <sheetView tabSelected="1" topLeftCell="A22" zoomScale="89" zoomScaleNormal="89" workbookViewId="0">
      <selection activeCell="C30" sqref="C30"/>
    </sheetView>
  </sheetViews>
  <sheetFormatPr defaultRowHeight="15" x14ac:dyDescent="0.25"/>
  <cols>
    <col min="1" max="1" width="3.140625" customWidth="1"/>
    <col min="2" max="2" width="17.42578125" customWidth="1"/>
    <col min="3" max="3" width="18.42578125" customWidth="1"/>
    <col min="4" max="4" width="16" customWidth="1"/>
    <col min="5" max="5" width="20.7109375" style="53" customWidth="1"/>
    <col min="6" max="6" width="13.7109375" style="53" customWidth="1"/>
    <col min="7" max="7" width="14.28515625" style="1" customWidth="1"/>
    <col min="8" max="8" width="11" customWidth="1"/>
    <col min="9" max="10" width="13.42578125" customWidth="1"/>
    <col min="11" max="11" width="11.140625" customWidth="1"/>
    <col min="12" max="12" width="12.28515625" customWidth="1"/>
    <col min="13" max="13" width="13.140625" customWidth="1"/>
    <col min="14" max="14" width="12.85546875" customWidth="1"/>
    <col min="15" max="15" width="14" customWidth="1"/>
    <col min="16" max="16" width="14.28515625" customWidth="1"/>
    <col min="17" max="17" width="16.42578125" customWidth="1"/>
    <col min="18" max="18" width="15" customWidth="1"/>
    <col min="19" max="20" width="10" bestFit="1" customWidth="1"/>
  </cols>
  <sheetData>
    <row r="1" spans="1:36" ht="18.75" x14ac:dyDescent="0.3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36" s="1" customFormat="1" ht="18.75" x14ac:dyDescent="0.3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36" ht="15" customHeight="1" x14ac:dyDescent="0.25">
      <c r="A3" s="78" t="s">
        <v>2</v>
      </c>
      <c r="B3" s="76" t="s">
        <v>3</v>
      </c>
      <c r="C3" s="78" t="s">
        <v>4</v>
      </c>
      <c r="D3" s="80" t="s">
        <v>5</v>
      </c>
      <c r="E3" s="76" t="s">
        <v>6</v>
      </c>
      <c r="F3" s="83" t="s">
        <v>7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86" t="s">
        <v>8</v>
      </c>
    </row>
    <row r="4" spans="1:36" ht="15" customHeight="1" x14ac:dyDescent="0.25">
      <c r="A4" s="78"/>
      <c r="B4" s="77"/>
      <c r="C4" s="78"/>
      <c r="D4" s="80"/>
      <c r="E4" s="77"/>
      <c r="F4" s="80" t="s">
        <v>9</v>
      </c>
      <c r="G4" s="76" t="s">
        <v>10</v>
      </c>
      <c r="H4" s="80" t="s">
        <v>11</v>
      </c>
      <c r="I4" s="76" t="s">
        <v>45</v>
      </c>
      <c r="J4" s="76" t="s">
        <v>12</v>
      </c>
      <c r="K4" s="89" t="s">
        <v>13</v>
      </c>
      <c r="L4" s="69" t="s">
        <v>14</v>
      </c>
      <c r="M4" s="69" t="s">
        <v>15</v>
      </c>
      <c r="N4" s="69" t="s">
        <v>16</v>
      </c>
      <c r="O4" s="69" t="s">
        <v>17</v>
      </c>
      <c r="P4" s="69" t="s">
        <v>18</v>
      </c>
      <c r="Q4" s="69" t="s">
        <v>19</v>
      </c>
      <c r="R4" s="87"/>
    </row>
    <row r="5" spans="1:36" ht="42" customHeight="1" x14ac:dyDescent="0.25">
      <c r="A5" s="78"/>
      <c r="B5" s="79"/>
      <c r="C5" s="78"/>
      <c r="D5" s="80"/>
      <c r="E5" s="79"/>
      <c r="F5" s="80"/>
      <c r="G5" s="79"/>
      <c r="H5" s="80"/>
      <c r="I5" s="79"/>
      <c r="J5" s="79"/>
      <c r="K5" s="89"/>
      <c r="L5" s="70"/>
      <c r="M5" s="70"/>
      <c r="N5" s="70"/>
      <c r="O5" s="70"/>
      <c r="P5" s="70"/>
      <c r="Q5" s="70"/>
      <c r="R5" s="88"/>
    </row>
    <row r="6" spans="1:36" ht="26.25" x14ac:dyDescent="0.25">
      <c r="A6" s="71" t="s">
        <v>20</v>
      </c>
      <c r="B6" s="72"/>
      <c r="C6" s="72"/>
      <c r="D6" s="72"/>
      <c r="E6" s="72"/>
      <c r="F6" s="72"/>
      <c r="G6" s="72"/>
      <c r="H6" s="72"/>
      <c r="I6" s="72"/>
      <c r="J6" s="72"/>
      <c r="K6" s="73"/>
      <c r="L6" s="2"/>
      <c r="M6" s="2"/>
      <c r="N6" s="2"/>
      <c r="O6" s="2"/>
      <c r="P6" s="2"/>
      <c r="Q6" s="2"/>
      <c r="R6" s="3"/>
    </row>
    <row r="7" spans="1:36" s="12" customFormat="1" ht="28.5" customHeight="1" x14ac:dyDescent="0.25">
      <c r="A7" s="74">
        <v>1</v>
      </c>
      <c r="B7" s="76" t="s">
        <v>44</v>
      </c>
      <c r="C7" s="4" t="s">
        <v>21</v>
      </c>
      <c r="D7" s="5">
        <v>0</v>
      </c>
      <c r="E7" s="6">
        <v>2000</v>
      </c>
      <c r="F7" s="7"/>
      <c r="G7" s="8"/>
      <c r="H7" s="8"/>
      <c r="I7" s="8"/>
      <c r="J7" s="8"/>
      <c r="K7" s="9"/>
      <c r="L7" s="9"/>
      <c r="M7" s="9">
        <v>0</v>
      </c>
      <c r="N7" s="10"/>
      <c r="O7" s="10"/>
      <c r="P7" s="9">
        <v>2000</v>
      </c>
      <c r="Q7" s="9">
        <f>SUM(F7:P7)</f>
        <v>2000</v>
      </c>
      <c r="R7" s="11">
        <f t="shared" ref="R7:R34" si="0">D7+E7-Q7</f>
        <v>0</v>
      </c>
    </row>
    <row r="8" spans="1:36" s="15" customFormat="1" ht="26.25" customHeight="1" x14ac:dyDescent="0.25">
      <c r="A8" s="75"/>
      <c r="B8" s="77"/>
      <c r="C8" s="4" t="s">
        <v>22</v>
      </c>
      <c r="D8" s="14">
        <v>1000</v>
      </c>
      <c r="E8" s="13">
        <v>0</v>
      </c>
      <c r="F8" s="7"/>
      <c r="G8" s="8"/>
      <c r="H8" s="8"/>
      <c r="I8" s="8"/>
      <c r="J8" s="8"/>
      <c r="K8" s="9"/>
      <c r="L8" s="9"/>
      <c r="M8" s="9">
        <v>0</v>
      </c>
      <c r="N8" s="9"/>
      <c r="O8" s="10"/>
      <c r="P8" s="60">
        <v>1000</v>
      </c>
      <c r="Q8" s="9">
        <f t="shared" ref="Q8:Q30" si="1">SUM(F8:P8)</f>
        <v>1000</v>
      </c>
      <c r="R8" s="11">
        <f t="shared" si="0"/>
        <v>0</v>
      </c>
    </row>
    <row r="9" spans="1:36" s="61" customFormat="1" ht="42.75" x14ac:dyDescent="0.25">
      <c r="A9" s="75"/>
      <c r="B9" s="77"/>
      <c r="C9" s="56" t="s">
        <v>23</v>
      </c>
      <c r="D9" s="62">
        <v>25228.560000000001</v>
      </c>
      <c r="E9" s="63">
        <v>20000</v>
      </c>
      <c r="F9" s="62"/>
      <c r="G9" s="64">
        <f>3081.27+3081.27</f>
        <v>6162.54</v>
      </c>
      <c r="H9" s="60">
        <f>1600+1600</f>
        <v>3200</v>
      </c>
      <c r="I9" s="64"/>
      <c r="J9" s="64">
        <v>14177.56</v>
      </c>
      <c r="K9" s="60"/>
      <c r="L9" s="64">
        <v>230</v>
      </c>
      <c r="M9" s="60">
        <v>0</v>
      </c>
      <c r="N9" s="60">
        <v>1250</v>
      </c>
      <c r="O9" s="60">
        <v>0</v>
      </c>
      <c r="P9" s="60">
        <v>0</v>
      </c>
      <c r="Q9" s="9">
        <f t="shared" si="1"/>
        <v>25020.1</v>
      </c>
      <c r="R9" s="64">
        <f t="shared" si="0"/>
        <v>20208.46</v>
      </c>
    </row>
    <row r="10" spans="1:36" s="15" customFormat="1" ht="17.25" customHeight="1" x14ac:dyDescent="0.25">
      <c r="A10" s="18"/>
      <c r="B10" s="18"/>
      <c r="C10" s="4" t="s">
        <v>46</v>
      </c>
      <c r="D10" s="19">
        <v>578.6</v>
      </c>
      <c r="E10" s="20">
        <v>0</v>
      </c>
      <c r="F10" s="16"/>
      <c r="G10" s="16"/>
      <c r="H10" s="16"/>
      <c r="I10" s="9"/>
      <c r="J10" s="9"/>
      <c r="K10" s="9"/>
      <c r="L10" s="9"/>
      <c r="M10" s="9"/>
      <c r="N10" s="9"/>
      <c r="O10" s="9"/>
      <c r="P10" s="9"/>
      <c r="Q10" s="9">
        <f t="shared" si="1"/>
        <v>0</v>
      </c>
      <c r="R10" s="19">
        <f t="shared" si="0"/>
        <v>578.6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s="15" customFormat="1" x14ac:dyDescent="0.25">
      <c r="A11" s="18"/>
      <c r="B11" s="18"/>
      <c r="C11" s="4" t="s">
        <v>24</v>
      </c>
      <c r="D11" s="19">
        <v>0</v>
      </c>
      <c r="E11" s="20">
        <v>7000</v>
      </c>
      <c r="F11" s="16"/>
      <c r="G11" s="16"/>
      <c r="H11" s="16"/>
      <c r="I11" s="9"/>
      <c r="J11" s="9"/>
      <c r="K11" s="9"/>
      <c r="L11" s="9"/>
      <c r="M11" s="9"/>
      <c r="N11" s="9"/>
      <c r="O11" s="9"/>
      <c r="P11" s="9">
        <v>7000</v>
      </c>
      <c r="Q11" s="9">
        <f t="shared" si="1"/>
        <v>7000</v>
      </c>
      <c r="R11" s="19">
        <f t="shared" si="0"/>
        <v>0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s="15" customFormat="1" ht="42.75" customHeight="1" x14ac:dyDescent="0.25">
      <c r="A12" s="18"/>
      <c r="B12" s="18"/>
      <c r="C12" s="4" t="s">
        <v>25</v>
      </c>
      <c r="D12" s="19">
        <v>0</v>
      </c>
      <c r="E12" s="20">
        <v>4000</v>
      </c>
      <c r="F12" s="16"/>
      <c r="G12" s="16"/>
      <c r="H12" s="16"/>
      <c r="I12" s="9"/>
      <c r="J12" s="9"/>
      <c r="K12" s="9"/>
      <c r="L12" s="9"/>
      <c r="M12" s="9"/>
      <c r="N12" s="9"/>
      <c r="O12" s="9">
        <v>3293</v>
      </c>
      <c r="P12" s="9">
        <v>707</v>
      </c>
      <c r="Q12" s="9">
        <f t="shared" si="1"/>
        <v>4000</v>
      </c>
      <c r="R12" s="19">
        <f t="shared" si="0"/>
        <v>0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s="15" customFormat="1" ht="71.25" x14ac:dyDescent="0.25">
      <c r="A13" s="18"/>
      <c r="B13" s="18"/>
      <c r="C13" s="4" t="s">
        <v>47</v>
      </c>
      <c r="D13" s="19">
        <v>0</v>
      </c>
      <c r="E13" s="20">
        <v>8129.67</v>
      </c>
      <c r="F13" s="16"/>
      <c r="G13" s="16"/>
      <c r="H13" s="16"/>
      <c r="I13" s="9"/>
      <c r="J13" s="9"/>
      <c r="K13" s="9"/>
      <c r="L13" s="9"/>
      <c r="M13" s="9"/>
      <c r="N13" s="9"/>
      <c r="O13" s="9"/>
      <c r="P13" s="9">
        <v>8129.67</v>
      </c>
      <c r="Q13" s="9">
        <f t="shared" si="1"/>
        <v>8129.67</v>
      </c>
      <c r="R13" s="19">
        <f t="shared" si="0"/>
        <v>0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s="15" customFormat="1" x14ac:dyDescent="0.25">
      <c r="A14" s="18"/>
      <c r="B14" s="18"/>
      <c r="C14" s="4" t="s">
        <v>26</v>
      </c>
      <c r="D14" s="19">
        <v>284.75</v>
      </c>
      <c r="E14" s="20">
        <v>1920</v>
      </c>
      <c r="F14" s="16"/>
      <c r="G14" s="16"/>
      <c r="H14" s="16"/>
      <c r="I14" s="9">
        <v>0</v>
      </c>
      <c r="J14" s="9"/>
      <c r="K14" s="9"/>
      <c r="L14" s="9"/>
      <c r="M14" s="9"/>
      <c r="N14" s="9">
        <v>0</v>
      </c>
      <c r="O14" s="9"/>
      <c r="P14" s="9">
        <v>2204.75</v>
      </c>
      <c r="Q14" s="9">
        <f t="shared" si="1"/>
        <v>2204.75</v>
      </c>
      <c r="R14" s="19">
        <f t="shared" si="0"/>
        <v>0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s="15" customFormat="1" ht="28.5" x14ac:dyDescent="0.25">
      <c r="A15" s="18"/>
      <c r="B15" s="18"/>
      <c r="C15" s="4" t="s">
        <v>27</v>
      </c>
      <c r="D15" s="19">
        <v>0</v>
      </c>
      <c r="E15" s="20">
        <v>16100</v>
      </c>
      <c r="F15" s="16"/>
      <c r="G15" s="16"/>
      <c r="H15" s="16"/>
      <c r="I15" s="9"/>
      <c r="J15" s="9"/>
      <c r="K15" s="9"/>
      <c r="L15" s="9"/>
      <c r="M15" s="9"/>
      <c r="N15" s="9"/>
      <c r="O15" s="9">
        <v>16100</v>
      </c>
      <c r="P15" s="9"/>
      <c r="Q15" s="9">
        <f t="shared" si="1"/>
        <v>16100</v>
      </c>
      <c r="R15" s="19">
        <f t="shared" si="0"/>
        <v>0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s="15" customFormat="1" ht="42.75" x14ac:dyDescent="0.25">
      <c r="A16" s="18"/>
      <c r="B16" s="18"/>
      <c r="C16" s="4" t="s">
        <v>28</v>
      </c>
      <c r="D16" s="19">
        <v>185.37</v>
      </c>
      <c r="E16" s="20">
        <v>0</v>
      </c>
      <c r="F16" s="16">
        <v>0</v>
      </c>
      <c r="G16" s="16">
        <v>0</v>
      </c>
      <c r="H16" s="16"/>
      <c r="I16" s="9"/>
      <c r="J16" s="9"/>
      <c r="K16" s="9"/>
      <c r="L16" s="9"/>
      <c r="M16" s="9"/>
      <c r="N16" s="9"/>
      <c r="O16" s="9"/>
      <c r="P16" s="9">
        <v>185.37</v>
      </c>
      <c r="Q16" s="9">
        <f t="shared" si="1"/>
        <v>185.37</v>
      </c>
      <c r="R16" s="19">
        <f t="shared" si="0"/>
        <v>0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6" s="15" customFormat="1" x14ac:dyDescent="0.25">
      <c r="A17" s="18"/>
      <c r="B17" s="18"/>
      <c r="C17" s="4" t="s">
        <v>29</v>
      </c>
      <c r="D17" s="19">
        <v>960</v>
      </c>
      <c r="E17" s="20">
        <v>0</v>
      </c>
      <c r="F17" s="16">
        <v>552</v>
      </c>
      <c r="G17" s="16"/>
      <c r="H17" s="16"/>
      <c r="I17" s="9"/>
      <c r="J17" s="9"/>
      <c r="K17" s="9"/>
      <c r="L17" s="9"/>
      <c r="M17" s="9"/>
      <c r="N17" s="9"/>
      <c r="O17" s="9"/>
      <c r="P17" s="9">
        <v>408</v>
      </c>
      <c r="Q17" s="9">
        <f t="shared" si="1"/>
        <v>960</v>
      </c>
      <c r="R17" s="19">
        <f t="shared" si="0"/>
        <v>0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s="15" customFormat="1" ht="42.75" x14ac:dyDescent="0.25">
      <c r="A18" s="18"/>
      <c r="B18" s="18"/>
      <c r="C18" s="4" t="s">
        <v>30</v>
      </c>
      <c r="D18" s="19">
        <v>10000</v>
      </c>
      <c r="E18" s="20">
        <v>10000</v>
      </c>
      <c r="F18" s="16"/>
      <c r="G18" s="16"/>
      <c r="H18" s="16"/>
      <c r="I18" s="9"/>
      <c r="J18" s="9"/>
      <c r="K18" s="9"/>
      <c r="L18" s="9"/>
      <c r="M18" s="9">
        <v>10000</v>
      </c>
      <c r="N18" s="9"/>
      <c r="O18" s="9"/>
      <c r="P18" s="9">
        <v>10000</v>
      </c>
      <c r="Q18" s="9">
        <f t="shared" si="1"/>
        <v>20000</v>
      </c>
      <c r="R18" s="19">
        <f t="shared" si="0"/>
        <v>0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spans="1:36" s="15" customFormat="1" ht="42.75" x14ac:dyDescent="0.25">
      <c r="A19" s="18"/>
      <c r="B19" s="18"/>
      <c r="C19" s="4" t="s">
        <v>48</v>
      </c>
      <c r="D19" s="19">
        <v>24000</v>
      </c>
      <c r="E19" s="20">
        <v>0</v>
      </c>
      <c r="F19" s="16"/>
      <c r="G19" s="16"/>
      <c r="H19" s="16"/>
      <c r="I19" s="9"/>
      <c r="J19" s="9"/>
      <c r="K19" s="9">
        <v>1879.41</v>
      </c>
      <c r="L19" s="9"/>
      <c r="M19" s="9"/>
      <c r="N19" s="9"/>
      <c r="O19" s="9">
        <v>20650.97</v>
      </c>
      <c r="P19" s="9">
        <v>1469.62</v>
      </c>
      <c r="Q19" s="9">
        <f t="shared" si="1"/>
        <v>24000</v>
      </c>
      <c r="R19" s="19">
        <f t="shared" si="0"/>
        <v>0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</row>
    <row r="20" spans="1:36" s="15" customFormat="1" ht="28.5" x14ac:dyDescent="0.25">
      <c r="A20" s="18"/>
      <c r="B20" s="18"/>
      <c r="C20" s="4" t="s">
        <v>31</v>
      </c>
      <c r="D20" s="19">
        <v>140</v>
      </c>
      <c r="E20" s="20">
        <v>0</v>
      </c>
      <c r="F20" s="16"/>
      <c r="G20" s="16"/>
      <c r="H20" s="16">
        <v>0</v>
      </c>
      <c r="I20" s="9"/>
      <c r="J20" s="9"/>
      <c r="K20" s="9"/>
      <c r="L20" s="9"/>
      <c r="M20" s="9"/>
      <c r="N20" s="9"/>
      <c r="O20" s="9"/>
      <c r="P20" s="9">
        <v>140</v>
      </c>
      <c r="Q20" s="9">
        <f t="shared" si="1"/>
        <v>140</v>
      </c>
      <c r="R20" s="19">
        <f t="shared" si="0"/>
        <v>0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</row>
    <row r="21" spans="1:36" s="15" customFormat="1" x14ac:dyDescent="0.25">
      <c r="A21" s="18"/>
      <c r="B21" s="18"/>
      <c r="C21" s="4" t="s">
        <v>32</v>
      </c>
      <c r="D21" s="19">
        <v>24745.49</v>
      </c>
      <c r="E21" s="20">
        <v>10000</v>
      </c>
      <c r="F21" s="16">
        <v>10000</v>
      </c>
      <c r="G21" s="16"/>
      <c r="H21" s="16"/>
      <c r="I21" s="9">
        <v>1483.94</v>
      </c>
      <c r="J21" s="9"/>
      <c r="K21" s="9"/>
      <c r="L21" s="9"/>
      <c r="M21" s="9"/>
      <c r="N21" s="9"/>
      <c r="O21" s="9">
        <v>23261.55</v>
      </c>
      <c r="P21" s="9">
        <v>0</v>
      </c>
      <c r="Q21" s="9">
        <f t="shared" si="1"/>
        <v>34745.49</v>
      </c>
      <c r="R21" s="19">
        <f t="shared" si="0"/>
        <v>0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</row>
    <row r="22" spans="1:36" s="15" customFormat="1" x14ac:dyDescent="0.25">
      <c r="A22" s="18"/>
      <c r="B22" s="18"/>
      <c r="C22" s="4" t="s">
        <v>33</v>
      </c>
      <c r="D22" s="19">
        <v>100</v>
      </c>
      <c r="E22" s="20">
        <v>100</v>
      </c>
      <c r="F22" s="16"/>
      <c r="G22" s="16"/>
      <c r="H22" s="16">
        <v>0</v>
      </c>
      <c r="I22" s="9"/>
      <c r="J22" s="9"/>
      <c r="K22" s="9"/>
      <c r="L22" s="9"/>
      <c r="M22" s="9"/>
      <c r="N22" s="9"/>
      <c r="O22" s="9"/>
      <c r="P22" s="9">
        <v>200</v>
      </c>
      <c r="Q22" s="9">
        <f t="shared" si="1"/>
        <v>200</v>
      </c>
      <c r="R22" s="19">
        <f t="shared" si="0"/>
        <v>0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 s="15" customFormat="1" ht="28.5" x14ac:dyDescent="0.25">
      <c r="A23" s="18"/>
      <c r="B23" s="18"/>
      <c r="C23" s="4" t="s">
        <v>34</v>
      </c>
      <c r="D23" s="19">
        <f>163.92-145.62</f>
        <v>18.299999999999983</v>
      </c>
      <c r="E23" s="20">
        <v>0</v>
      </c>
      <c r="F23" s="16"/>
      <c r="G23" s="16"/>
      <c r="H23" s="16"/>
      <c r="I23" s="9"/>
      <c r="J23" s="9"/>
      <c r="K23" s="9"/>
      <c r="L23" s="9"/>
      <c r="M23" s="9"/>
      <c r="N23" s="9"/>
      <c r="O23" s="9"/>
      <c r="P23" s="9">
        <v>18.3</v>
      </c>
      <c r="Q23" s="9">
        <f t="shared" si="1"/>
        <v>18.3</v>
      </c>
      <c r="R23" s="19">
        <f t="shared" si="0"/>
        <v>0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1:36" s="15" customFormat="1" x14ac:dyDescent="0.25">
      <c r="A24" s="18"/>
      <c r="B24" s="18"/>
      <c r="C24" s="4" t="s">
        <v>35</v>
      </c>
      <c r="D24" s="19">
        <v>960</v>
      </c>
      <c r="E24" s="20">
        <v>0</v>
      </c>
      <c r="F24" s="16"/>
      <c r="G24" s="16"/>
      <c r="H24" s="16"/>
      <c r="I24" s="9"/>
      <c r="J24" s="9"/>
      <c r="K24" s="9"/>
      <c r="L24" s="9">
        <v>960</v>
      </c>
      <c r="M24" s="9"/>
      <c r="N24" s="9"/>
      <c r="O24" s="9"/>
      <c r="P24" s="9"/>
      <c r="Q24" s="9">
        <f t="shared" si="1"/>
        <v>960</v>
      </c>
      <c r="R24" s="19">
        <f t="shared" si="0"/>
        <v>0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s="15" customFormat="1" x14ac:dyDescent="0.25">
      <c r="A25" s="18"/>
      <c r="B25" s="18"/>
      <c r="C25" s="4" t="s">
        <v>49</v>
      </c>
      <c r="D25" s="19">
        <v>898.55</v>
      </c>
      <c r="E25" s="20">
        <v>0</v>
      </c>
      <c r="F25" s="16"/>
      <c r="G25" s="16"/>
      <c r="H25" s="16"/>
      <c r="I25" s="9"/>
      <c r="J25" s="9"/>
      <c r="K25" s="9"/>
      <c r="L25" s="9">
        <v>200</v>
      </c>
      <c r="M25" s="9"/>
      <c r="N25" s="9"/>
      <c r="O25" s="9"/>
      <c r="P25" s="9">
        <v>698.55</v>
      </c>
      <c r="Q25" s="9">
        <f t="shared" si="1"/>
        <v>898.55</v>
      </c>
      <c r="R25" s="19">
        <f t="shared" si="0"/>
        <v>0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s="15" customFormat="1" ht="57" x14ac:dyDescent="0.25">
      <c r="A26" s="18"/>
      <c r="B26" s="18"/>
      <c r="C26" s="4" t="s">
        <v>36</v>
      </c>
      <c r="D26" s="19">
        <v>0</v>
      </c>
      <c r="E26" s="20">
        <v>200000</v>
      </c>
      <c r="F26" s="16"/>
      <c r="G26" s="16"/>
      <c r="H26" s="16"/>
      <c r="I26" s="9"/>
      <c r="J26" s="9"/>
      <c r="K26" s="9"/>
      <c r="L26" s="9"/>
      <c r="M26" s="9"/>
      <c r="N26" s="9"/>
      <c r="O26" s="9"/>
      <c r="P26" s="9">
        <f>104271.39-36+145.62+28178.3-29927.51</f>
        <v>102631.8</v>
      </c>
      <c r="Q26" s="9">
        <f t="shared" si="1"/>
        <v>102631.8</v>
      </c>
      <c r="R26" s="19">
        <f t="shared" si="0"/>
        <v>97368.2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 s="15" customFormat="1" x14ac:dyDescent="0.25">
      <c r="A27" s="18"/>
      <c r="B27" s="18"/>
      <c r="C27" s="4" t="s">
        <v>37</v>
      </c>
      <c r="D27" s="19">
        <v>0</v>
      </c>
      <c r="E27" s="20">
        <v>5000</v>
      </c>
      <c r="F27" s="16"/>
      <c r="G27" s="16"/>
      <c r="H27" s="16"/>
      <c r="I27" s="9"/>
      <c r="J27" s="9"/>
      <c r="K27" s="9"/>
      <c r="L27" s="9"/>
      <c r="M27" s="9"/>
      <c r="N27" s="9"/>
      <c r="O27" s="9"/>
      <c r="P27" s="9">
        <v>5000</v>
      </c>
      <c r="Q27" s="9">
        <f t="shared" si="1"/>
        <v>5000</v>
      </c>
      <c r="R27" s="19">
        <f t="shared" si="0"/>
        <v>0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 s="15" customFormat="1" ht="28.5" x14ac:dyDescent="0.25">
      <c r="A28" s="18"/>
      <c r="B28" s="75"/>
      <c r="C28" s="4" t="s">
        <v>50</v>
      </c>
      <c r="D28" s="19">
        <v>0</v>
      </c>
      <c r="E28" s="20">
        <v>28178.3</v>
      </c>
      <c r="F28" s="16"/>
      <c r="G28" s="16"/>
      <c r="H28" s="16"/>
      <c r="I28" s="9"/>
      <c r="J28" s="9"/>
      <c r="K28" s="9"/>
      <c r="L28" s="9"/>
      <c r="M28" s="9"/>
      <c r="N28" s="9"/>
      <c r="O28" s="9"/>
      <c r="P28" s="9">
        <v>0</v>
      </c>
      <c r="Q28" s="9">
        <f t="shared" si="1"/>
        <v>0</v>
      </c>
      <c r="R28" s="19">
        <f t="shared" si="0"/>
        <v>28178.3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 s="61" customFormat="1" x14ac:dyDescent="0.25">
      <c r="A29" s="55"/>
      <c r="B29" s="90"/>
      <c r="C29" s="56" t="s">
        <v>51</v>
      </c>
      <c r="D29" s="57">
        <v>0</v>
      </c>
      <c r="E29" s="58">
        <v>42410.99</v>
      </c>
      <c r="F29" s="59"/>
      <c r="G29" s="59"/>
      <c r="H29" s="59"/>
      <c r="I29" s="60"/>
      <c r="J29" s="60"/>
      <c r="K29" s="60"/>
      <c r="L29" s="60"/>
      <c r="M29" s="60"/>
      <c r="N29" s="60"/>
      <c r="O29" s="60"/>
      <c r="P29" s="60">
        <v>29926.51</v>
      </c>
      <c r="Q29" s="9">
        <f t="shared" ref="Q29" si="2">SUM(F29:P29)</f>
        <v>29926.51</v>
      </c>
      <c r="R29" s="57">
        <f t="shared" ref="R29" si="3">D29+E29-Q29</f>
        <v>12484.48</v>
      </c>
    </row>
    <row r="30" spans="1:36" s="61" customFormat="1" ht="28.5" x14ac:dyDescent="0.25">
      <c r="A30" s="55"/>
      <c r="B30" s="91"/>
      <c r="C30" s="56" t="s">
        <v>54</v>
      </c>
      <c r="D30" s="57">
        <v>0</v>
      </c>
      <c r="E30" s="58">
        <v>65800</v>
      </c>
      <c r="F30" s="59"/>
      <c r="G30" s="59"/>
      <c r="H30" s="59"/>
      <c r="I30" s="60"/>
      <c r="J30" s="60"/>
      <c r="K30" s="60"/>
      <c r="L30" s="60"/>
      <c r="M30" s="60"/>
      <c r="N30" s="60"/>
      <c r="O30" s="60"/>
      <c r="P30" s="60">
        <v>65800</v>
      </c>
      <c r="Q30" s="9">
        <f t="shared" si="1"/>
        <v>65800</v>
      </c>
      <c r="R30" s="57">
        <f t="shared" si="0"/>
        <v>0</v>
      </c>
    </row>
    <row r="31" spans="1:36" s="15" customFormat="1" ht="18" customHeight="1" x14ac:dyDescent="0.25">
      <c r="A31" s="22" t="s">
        <v>38</v>
      </c>
      <c r="B31" s="23"/>
      <c r="C31" s="24"/>
      <c r="D31" s="25">
        <f>SUM(D7:D30)</f>
        <v>89099.62000000001</v>
      </c>
      <c r="E31" s="26">
        <f>SUM(E7:E30)</f>
        <v>420638.95999999996</v>
      </c>
      <c r="F31" s="27">
        <f t="shared" ref="F31:L31" si="4">SUM(F7:F28)</f>
        <v>10552</v>
      </c>
      <c r="G31" s="27">
        <f t="shared" si="4"/>
        <v>6162.54</v>
      </c>
      <c r="H31" s="27">
        <f t="shared" si="4"/>
        <v>3200</v>
      </c>
      <c r="I31" s="27">
        <f t="shared" si="4"/>
        <v>1483.94</v>
      </c>
      <c r="J31" s="27">
        <f t="shared" si="4"/>
        <v>14177.56</v>
      </c>
      <c r="K31" s="27">
        <f t="shared" si="4"/>
        <v>1879.41</v>
      </c>
      <c r="L31" s="27">
        <f t="shared" si="4"/>
        <v>1390</v>
      </c>
      <c r="M31" s="27">
        <f>SUM(M6:M28)</f>
        <v>10000</v>
      </c>
      <c r="N31" s="27">
        <f>SUM(N8:N28)</f>
        <v>1250</v>
      </c>
      <c r="O31" s="27">
        <f>SUM(O7:O28)</f>
        <v>63305.520000000004</v>
      </c>
      <c r="P31" s="27">
        <f>SUM(P7:P30)</f>
        <v>237519.57</v>
      </c>
      <c r="Q31" s="67">
        <v>285121.53999999998</v>
      </c>
      <c r="R31" s="68">
        <f t="shared" si="0"/>
        <v>224617.03999999998</v>
      </c>
      <c r="S31" s="28"/>
    </row>
    <row r="32" spans="1:36" s="15" customFormat="1" ht="42.75" x14ac:dyDescent="0.25">
      <c r="A32" s="29">
        <v>2</v>
      </c>
      <c r="B32" s="29" t="s">
        <v>52</v>
      </c>
      <c r="C32" s="4" t="s">
        <v>53</v>
      </c>
      <c r="D32" s="14"/>
      <c r="E32" s="13">
        <v>0</v>
      </c>
      <c r="F32" s="65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9">
        <f t="shared" ref="Q32:Q33" si="5">SUM(P32)</f>
        <v>0</v>
      </c>
      <c r="R32" s="11">
        <f t="shared" si="0"/>
        <v>0</v>
      </c>
      <c r="S32" s="12"/>
      <c r="T32" s="21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1:168" s="15" customFormat="1" ht="105" customHeight="1" x14ac:dyDescent="0.3">
      <c r="A33" s="29">
        <v>4</v>
      </c>
      <c r="B33" s="30" t="s">
        <v>39</v>
      </c>
      <c r="C33" s="31" t="s">
        <v>40</v>
      </c>
      <c r="D33" s="32">
        <v>-13136</v>
      </c>
      <c r="E33" s="33">
        <v>0</v>
      </c>
      <c r="F33" s="33"/>
      <c r="G33" s="34"/>
      <c r="H33" s="35"/>
      <c r="I33" s="35"/>
      <c r="J33" s="35"/>
      <c r="K33" s="36"/>
      <c r="L33" s="36"/>
      <c r="M33" s="36"/>
      <c r="N33" s="36"/>
      <c r="O33" s="36"/>
      <c r="P33" s="37"/>
      <c r="Q33" s="19">
        <f t="shared" si="5"/>
        <v>0</v>
      </c>
      <c r="R33" s="11">
        <f t="shared" si="0"/>
        <v>-13136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1:168" s="15" customFormat="1" ht="105" customHeight="1" x14ac:dyDescent="0.3">
      <c r="A34" s="29">
        <v>5</v>
      </c>
      <c r="B34" s="30" t="s">
        <v>41</v>
      </c>
      <c r="C34" s="31" t="s">
        <v>42</v>
      </c>
      <c r="D34" s="32">
        <v>62405.7</v>
      </c>
      <c r="E34" s="33">
        <v>0</v>
      </c>
      <c r="F34" s="33"/>
      <c r="G34" s="34"/>
      <c r="H34" s="35"/>
      <c r="I34" s="35"/>
      <c r="J34" s="35"/>
      <c r="K34" s="36"/>
      <c r="L34" s="36"/>
      <c r="M34" s="36"/>
      <c r="N34" s="36"/>
      <c r="O34" s="38">
        <f>6383+10802+2504</f>
        <v>19689</v>
      </c>
      <c r="P34" s="38">
        <v>42717</v>
      </c>
      <c r="Q34" s="38">
        <f>O34+P34</f>
        <v>62406</v>
      </c>
      <c r="R34" s="11">
        <f t="shared" si="0"/>
        <v>-0.30000000000291038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1:168" s="15" customFormat="1" ht="18.75" customHeight="1" x14ac:dyDescent="0.25">
      <c r="A35" s="39" t="s">
        <v>38</v>
      </c>
      <c r="B35" s="40"/>
      <c r="C35" s="41"/>
      <c r="D35" s="42">
        <f>D33+D34</f>
        <v>49269.7</v>
      </c>
      <c r="E35" s="43">
        <v>0</v>
      </c>
      <c r="F35" s="44">
        <f>F32+F33+F34</f>
        <v>0</v>
      </c>
      <c r="G35" s="44"/>
      <c r="H35" s="44"/>
      <c r="I35" s="44"/>
      <c r="J35" s="44"/>
      <c r="K35" s="45"/>
      <c r="L35" s="45"/>
      <c r="M35" s="45"/>
      <c r="N35" s="45"/>
      <c r="O35" s="66">
        <f>O34</f>
        <v>19689</v>
      </c>
      <c r="P35" s="66">
        <f>P34</f>
        <v>42717</v>
      </c>
      <c r="Q35" s="46">
        <f>Q34</f>
        <v>62406</v>
      </c>
      <c r="R35" s="25">
        <f>-13136</f>
        <v>-13136</v>
      </c>
    </row>
    <row r="36" spans="1:168" s="52" customFormat="1" ht="18.75" x14ac:dyDescent="0.3">
      <c r="A36" s="47" t="s">
        <v>43</v>
      </c>
      <c r="B36" s="47"/>
      <c r="C36" s="47"/>
      <c r="D36" s="48">
        <f>D31+D35</f>
        <v>138369.32</v>
      </c>
      <c r="E36" s="49">
        <f>E35+E31</f>
        <v>420638.95999999996</v>
      </c>
      <c r="F36" s="50">
        <f>F31+F35</f>
        <v>10552</v>
      </c>
      <c r="G36" s="50">
        <f>G31+G35</f>
        <v>6162.54</v>
      </c>
      <c r="H36" s="50">
        <f>H31+H35</f>
        <v>3200</v>
      </c>
      <c r="I36" s="50">
        <f>I35+I31</f>
        <v>1483.94</v>
      </c>
      <c r="J36" s="50">
        <f t="shared" ref="J36:P36" si="6">J31+J35</f>
        <v>14177.56</v>
      </c>
      <c r="K36" s="50">
        <f t="shared" si="6"/>
        <v>1879.41</v>
      </c>
      <c r="L36" s="50">
        <f t="shared" si="6"/>
        <v>1390</v>
      </c>
      <c r="M36" s="50">
        <f t="shared" si="6"/>
        <v>10000</v>
      </c>
      <c r="N36" s="50">
        <f t="shared" si="6"/>
        <v>1250</v>
      </c>
      <c r="O36" s="50">
        <f t="shared" si="6"/>
        <v>82994.52</v>
      </c>
      <c r="P36" s="50">
        <f t="shared" si="6"/>
        <v>280236.57</v>
      </c>
      <c r="Q36" s="49">
        <f>Q31+Q35</f>
        <v>347527.54</v>
      </c>
      <c r="R36" s="48">
        <f>D36+E36-Q36</f>
        <v>211480.74000000005</v>
      </c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</row>
    <row r="38" spans="1:168" x14ac:dyDescent="0.25">
      <c r="S38" s="54"/>
    </row>
  </sheetData>
  <mergeCells count="25">
    <mergeCell ref="B28:B30"/>
    <mergeCell ref="A1:R1"/>
    <mergeCell ref="A2:R2"/>
    <mergeCell ref="F3:Q3"/>
    <mergeCell ref="R3:R5"/>
    <mergeCell ref="P4:P5"/>
    <mergeCell ref="N4:N5"/>
    <mergeCell ref="F4:F5"/>
    <mergeCell ref="G4:G5"/>
    <mergeCell ref="H4:H5"/>
    <mergeCell ref="I4:I5"/>
    <mergeCell ref="O4:O5"/>
    <mergeCell ref="J4:J5"/>
    <mergeCell ref="K4:K5"/>
    <mergeCell ref="L4:L5"/>
    <mergeCell ref="M4:M5"/>
    <mergeCell ref="Q4:Q5"/>
    <mergeCell ref="A6:K6"/>
    <mergeCell ref="A7:A9"/>
    <mergeCell ref="B7:B9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2015-02-11T05:24:02Z</dcterms:modified>
</cp:coreProperties>
</file>