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29" i="1" l="1"/>
  <c r="D29" i="1"/>
  <c r="F28" i="1"/>
  <c r="X28" i="1" s="1"/>
  <c r="Y28" i="1" s="1"/>
  <c r="Y29" i="1" s="1"/>
  <c r="X27" i="1"/>
  <c r="Y27" i="1" s="1"/>
  <c r="W26" i="1"/>
  <c r="V26" i="1"/>
  <c r="U26" i="1"/>
  <c r="T26" i="1"/>
  <c r="S26" i="1"/>
  <c r="S30" i="1" s="1"/>
  <c r="Q26" i="1"/>
  <c r="Q30" i="1" s="1"/>
  <c r="P26" i="1"/>
  <c r="P30" i="1" s="1"/>
  <c r="O26" i="1"/>
  <c r="O30" i="1" s="1"/>
  <c r="N26" i="1"/>
  <c r="N30" i="1" s="1"/>
  <c r="M26" i="1"/>
  <c r="M30" i="1" s="1"/>
  <c r="L26" i="1"/>
  <c r="L30" i="1" s="1"/>
  <c r="K26" i="1"/>
  <c r="K30" i="1" s="1"/>
  <c r="J26" i="1"/>
  <c r="I26" i="1"/>
  <c r="I30" i="1" s="1"/>
  <c r="H26" i="1"/>
  <c r="H30" i="1" s="1"/>
  <c r="G26" i="1"/>
  <c r="G30" i="1" s="1"/>
  <c r="F26" i="1"/>
  <c r="E26" i="1"/>
  <c r="E30" i="1" s="1"/>
  <c r="D26" i="1"/>
  <c r="D30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R12" i="1"/>
  <c r="R26" i="1" s="1"/>
  <c r="R30" i="1" s="1"/>
  <c r="Y11" i="1"/>
  <c r="X11" i="1"/>
  <c r="Y10" i="1"/>
  <c r="X10" i="1"/>
  <c r="Y9" i="1"/>
  <c r="X9" i="1"/>
  <c r="Y8" i="1"/>
  <c r="X8" i="1"/>
  <c r="Y7" i="1"/>
  <c r="X7" i="1"/>
  <c r="X26" i="1" l="1"/>
  <c r="X30" i="1" s="1"/>
  <c r="Y30" i="1" s="1"/>
  <c r="F29" i="1"/>
  <c r="F30" i="1" s="1"/>
  <c r="Y26" i="1"/>
</calcChain>
</file>

<file path=xl/sharedStrings.xml><?xml version="1.0" encoding="utf-8"?>
<sst xmlns="http://schemas.openxmlformats.org/spreadsheetml/2006/main" count="56" uniqueCount="55">
  <si>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</si>
  <si>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</si>
  <si>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</si>
  <si>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</si>
  <si>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</si>
  <si>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</si>
  <si>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</si>
  <si>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</si>
  <si>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</si>
  <si>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</si>
  <si>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</si>
  <si>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</si>
  <si>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</si>
  <si>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</si>
  <si>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</si>
  <si>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</si>
  <si>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</si>
  <si>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</si>
  <si>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</si>
  <si>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Почта</t>
  </si>
  <si>
    <t>Налоги</t>
  </si>
  <si>
    <t>ЗП</t>
  </si>
  <si>
    <t>Оплата стоматологических услуг</t>
  </si>
  <si>
    <t>Оплата за ремонт двери</t>
  </si>
  <si>
    <t>Оплата театральной площадки</t>
  </si>
  <si>
    <t>Оплата производства программы и записи на диск</t>
  </si>
  <si>
    <t>Оплата за тренинг</t>
  </si>
  <si>
    <t>Итого</t>
  </si>
  <si>
    <t>Май</t>
  </si>
  <si>
    <t>Солнечные дети</t>
  </si>
  <si>
    <t>Чинькова Юлия Викторовна</t>
  </si>
  <si>
    <t>Копейский кирпичный завод</t>
  </si>
  <si>
    <t>Жолдыбин Александр Алексеевич</t>
  </si>
  <si>
    <t>ООО ПКП "Ажурсталь"</t>
  </si>
  <si>
    <t>ООО "ТехПромСтрой"</t>
  </si>
  <si>
    <t>Аптека "Классика"</t>
  </si>
  <si>
    <t>пожертвование центр (через ящик)</t>
  </si>
  <si>
    <t>ООО Частная охранная организация "Альфа-Грифон"</t>
  </si>
  <si>
    <t>КИТ Финанс Инвестиционный банк (ОАО)</t>
  </si>
  <si>
    <t>Почемучка</t>
  </si>
  <si>
    <t>Русман Александр Александрович</t>
  </si>
  <si>
    <t>Пашнина Инна Александровна</t>
  </si>
  <si>
    <t>ИП Черкасова Софья Семеновна</t>
  </si>
  <si>
    <t>ЧРБФ "Родная"</t>
  </si>
  <si>
    <t>Пожертвование через интернет</t>
  </si>
  <si>
    <t>ООО "Южуралсервис"</t>
  </si>
  <si>
    <t>Мустакимова Алина Альбертовна</t>
  </si>
  <si>
    <t>Филиал мостотряд 16</t>
  </si>
  <si>
    <t>ООО "Шедевр"</t>
  </si>
  <si>
    <t>Итого:</t>
  </si>
  <si>
    <t>Солнечная улыбка</t>
  </si>
  <si>
    <t>Наличные, ящик для сбора пожертвований</t>
  </si>
  <si>
    <t>Реализация проекта "Гончарная мастерская для детей инвалидов" пр. 217 от 05.05.2014</t>
  </si>
  <si>
    <t>Комитет финансов города Челябинска, Управление соц развития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</si>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</sst>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right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3" fillId="2" borderId="6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wrapText="1"/>
    </xf>
    <xf numFmtId="0" fontId="0" fillId="3" borderId="0" xfId="0" applyFill="1"/>
    <xf numFmtId="0" fontId="7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 vertical="center"/>
    </xf>
    <xf numFmtId="0" fontId="9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wrapText="1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wrapText="1"/>
    </xf>
    <xf numFmtId="4" fontId="9" fillId="3" borderId="9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12" fillId="4" borderId="1" xfId="0" applyFont="1" applyFill="1" applyBorder="1"/>
    <xf numFmtId="4" fontId="10" fillId="4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Border="1"/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selection sqref="A1:AA33"/>
    </sheetView>
  </sheetViews>
  <sheetFormatPr defaultRowHeight="15" x14ac:dyDescent="0.25"/>
  <sheetData>
    <row r="1" spans="1:27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</row>
    <row r="3" spans="1:27" x14ac:dyDescent="0.25">
      <c r="A3" s="4" t="s">
        <v>2</v>
      </c>
      <c r="B3" s="5" t="s">
        <v>3</v>
      </c>
      <c r="C3" s="4" t="s">
        <v>4</v>
      </c>
      <c r="D3" s="6" t="s">
        <v>5</v>
      </c>
      <c r="E3" s="5" t="s">
        <v>6</v>
      </c>
      <c r="F3" s="7" t="s">
        <v>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0" t="s">
        <v>8</v>
      </c>
    </row>
    <row r="4" spans="1:27" x14ac:dyDescent="0.25">
      <c r="A4" s="4"/>
      <c r="B4" s="11"/>
      <c r="C4" s="4"/>
      <c r="D4" s="6"/>
      <c r="E4" s="11"/>
      <c r="F4" s="6" t="s">
        <v>9</v>
      </c>
      <c r="G4" s="5" t="s">
        <v>10</v>
      </c>
      <c r="H4" s="6" t="s">
        <v>11</v>
      </c>
      <c r="I4" s="5" t="s">
        <v>12</v>
      </c>
      <c r="J4" s="5" t="s">
        <v>13</v>
      </c>
      <c r="K4" s="5" t="s">
        <v>14</v>
      </c>
      <c r="L4" s="12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4"/>
    </row>
    <row r="5" spans="1:27" x14ac:dyDescent="0.25">
      <c r="A5" s="4"/>
      <c r="B5" s="15"/>
      <c r="C5" s="4"/>
      <c r="D5" s="6"/>
      <c r="E5" s="15"/>
      <c r="F5" s="6"/>
      <c r="G5" s="15"/>
      <c r="H5" s="6"/>
      <c r="I5" s="15"/>
      <c r="J5" s="15"/>
      <c r="K5" s="15"/>
      <c r="L5" s="1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</row>
    <row r="6" spans="1:27" ht="26.2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</row>
    <row r="7" spans="1:27" ht="71.25" x14ac:dyDescent="0.25">
      <c r="A7" s="23">
        <v>1</v>
      </c>
      <c r="B7" s="23" t="s">
        <v>29</v>
      </c>
      <c r="C7" s="24" t="s">
        <v>30</v>
      </c>
      <c r="D7" s="25"/>
      <c r="E7" s="26">
        <v>2000</v>
      </c>
      <c r="F7" s="27"/>
      <c r="G7" s="28"/>
      <c r="H7" s="28"/>
      <c r="I7" s="28"/>
      <c r="J7" s="28"/>
      <c r="K7" s="28">
        <v>2000</v>
      </c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29">
        <f>F7+G7+H7+I7+K7+L7+M7+N7+O7+P7+Q7+R7+S7+T7+U7+V7+W7+J7</f>
        <v>2000</v>
      </c>
      <c r="Y7" s="31">
        <f t="shared" ref="Y7:Y27" si="0">D7+E7-X7</f>
        <v>0</v>
      </c>
      <c r="Z7" s="32"/>
      <c r="AA7" s="32"/>
    </row>
    <row r="8" spans="1:27" ht="71.25" x14ac:dyDescent="0.25">
      <c r="A8" s="33"/>
      <c r="B8" s="33"/>
      <c r="C8" s="24" t="s">
        <v>31</v>
      </c>
      <c r="D8" s="31"/>
      <c r="E8" s="34">
        <v>50000</v>
      </c>
      <c r="F8" s="27"/>
      <c r="G8" s="28">
        <v>2081.27</v>
      </c>
      <c r="H8" s="28"/>
      <c r="I8" s="28"/>
      <c r="J8" s="28"/>
      <c r="K8" s="28">
        <v>12041.14</v>
      </c>
      <c r="L8" s="29">
        <v>1379.92</v>
      </c>
      <c r="M8" s="29"/>
      <c r="N8" s="29"/>
      <c r="O8" s="29"/>
      <c r="P8" s="30"/>
      <c r="Q8" s="29"/>
      <c r="R8" s="29">
        <v>34497.67</v>
      </c>
      <c r="S8" s="29"/>
      <c r="T8" s="29"/>
      <c r="U8" s="29"/>
      <c r="V8" s="29"/>
      <c r="W8" s="29"/>
      <c r="X8" s="29">
        <f t="shared" ref="X8:X25" si="1">F8+G8+H8+I8+K8+L8+M8+N8+O8+P8+Q8+R8+S8+T8+U8+V8+W8+J8</f>
        <v>50000</v>
      </c>
      <c r="Y8" s="31">
        <f t="shared" si="0"/>
        <v>0</v>
      </c>
      <c r="Z8" s="32"/>
      <c r="AA8" s="32"/>
    </row>
    <row r="9" spans="1:27" ht="85.5" x14ac:dyDescent="0.25">
      <c r="A9" s="33"/>
      <c r="B9" s="33"/>
      <c r="C9" s="24" t="s">
        <v>32</v>
      </c>
      <c r="D9" s="35"/>
      <c r="E9" s="34">
        <v>1000</v>
      </c>
      <c r="F9" s="27"/>
      <c r="G9" s="28">
        <v>1000</v>
      </c>
      <c r="H9" s="28"/>
      <c r="I9" s="28"/>
      <c r="J9" s="28"/>
      <c r="K9" s="28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29">
        <f t="shared" si="1"/>
        <v>1000</v>
      </c>
      <c r="Y9" s="31">
        <f t="shared" si="0"/>
        <v>0</v>
      </c>
      <c r="Z9" s="36"/>
      <c r="AA9" s="36"/>
    </row>
    <row r="10" spans="1:27" ht="57" x14ac:dyDescent="0.25">
      <c r="A10" s="33"/>
      <c r="B10" s="33"/>
      <c r="C10" s="24" t="s">
        <v>33</v>
      </c>
      <c r="D10" s="31"/>
      <c r="E10" s="34">
        <v>0</v>
      </c>
      <c r="F10" s="27"/>
      <c r="G10" s="28"/>
      <c r="H10" s="28"/>
      <c r="I10" s="28"/>
      <c r="J10" s="28"/>
      <c r="K10" s="28"/>
      <c r="L10" s="30"/>
      <c r="M10" s="29"/>
      <c r="N10" s="29"/>
      <c r="O10" s="30"/>
      <c r="P10" s="30"/>
      <c r="Q10" s="29"/>
      <c r="R10" s="29"/>
      <c r="S10" s="29"/>
      <c r="T10" s="29"/>
      <c r="U10" s="29"/>
      <c r="V10" s="29"/>
      <c r="W10" s="29"/>
      <c r="X10" s="29">
        <f t="shared" si="1"/>
        <v>0</v>
      </c>
      <c r="Y10" s="31">
        <f t="shared" si="0"/>
        <v>0</v>
      </c>
      <c r="Z10" s="32"/>
      <c r="AA10" s="32"/>
    </row>
    <row r="11" spans="1:27" ht="57" x14ac:dyDescent="0.25">
      <c r="A11" s="33"/>
      <c r="B11" s="33"/>
      <c r="C11" s="37" t="s">
        <v>34</v>
      </c>
      <c r="D11" s="38">
        <v>-5.53</v>
      </c>
      <c r="E11" s="39">
        <v>20000</v>
      </c>
      <c r="F11" s="38"/>
      <c r="G11" s="40"/>
      <c r="H11" s="41"/>
      <c r="I11" s="40"/>
      <c r="J11" s="40"/>
      <c r="K11" s="40">
        <v>17334.650000000001</v>
      </c>
      <c r="L11" s="42"/>
      <c r="M11" s="40"/>
      <c r="N11" s="42"/>
      <c r="O11" s="41"/>
      <c r="P11" s="41"/>
      <c r="Q11" s="42"/>
      <c r="R11" s="41"/>
      <c r="S11" s="42"/>
      <c r="T11" s="42"/>
      <c r="U11" s="42"/>
      <c r="V11" s="42">
        <v>0</v>
      </c>
      <c r="W11" s="42"/>
      <c r="X11" s="29">
        <f t="shared" si="1"/>
        <v>17334.650000000001</v>
      </c>
      <c r="Y11" s="28">
        <f t="shared" si="0"/>
        <v>2659.8199999999997</v>
      </c>
      <c r="Z11" s="36"/>
      <c r="AA11" s="36"/>
    </row>
    <row r="12" spans="1:27" ht="42.75" x14ac:dyDescent="0.25">
      <c r="A12" s="33"/>
      <c r="B12" s="33"/>
      <c r="C12" s="24" t="s">
        <v>35</v>
      </c>
      <c r="D12" s="31"/>
      <c r="E12" s="34">
        <v>49951.040000000001</v>
      </c>
      <c r="F12" s="43"/>
      <c r="G12" s="28"/>
      <c r="H12" s="28"/>
      <c r="I12" s="30"/>
      <c r="J12" s="30"/>
      <c r="K12" s="30"/>
      <c r="L12" s="28"/>
      <c r="M12" s="29"/>
      <c r="N12" s="29"/>
      <c r="O12" s="30"/>
      <c r="P12" s="30"/>
      <c r="Q12" s="44">
        <v>800</v>
      </c>
      <c r="R12" s="44">
        <f>29891.4-1196</f>
        <v>28695.4</v>
      </c>
      <c r="S12" s="44"/>
      <c r="T12" s="44">
        <v>0</v>
      </c>
      <c r="U12" s="44"/>
      <c r="V12" s="44">
        <v>0</v>
      </c>
      <c r="W12" s="44"/>
      <c r="X12" s="29">
        <f t="shared" si="1"/>
        <v>29495.4</v>
      </c>
      <c r="Y12" s="45">
        <f t="shared" si="0"/>
        <v>20455.64</v>
      </c>
      <c r="Z12" s="32"/>
      <c r="AA12" s="32"/>
    </row>
    <row r="13" spans="1:27" ht="71.25" x14ac:dyDescent="0.25">
      <c r="A13" s="46"/>
      <c r="B13" s="46"/>
      <c r="C13" s="24" t="s">
        <v>36</v>
      </c>
      <c r="D13" s="31">
        <v>46973.98</v>
      </c>
      <c r="E13" s="34">
        <v>0</v>
      </c>
      <c r="F13" s="27"/>
      <c r="G13" s="27"/>
      <c r="H13" s="27"/>
      <c r="I13" s="28"/>
      <c r="J13" s="28"/>
      <c r="K13" s="28"/>
      <c r="L13" s="29"/>
      <c r="M13" s="29"/>
      <c r="N13" s="29"/>
      <c r="O13" s="29"/>
      <c r="P13" s="29"/>
      <c r="Q13" s="44"/>
      <c r="R13" s="44"/>
      <c r="S13" s="44"/>
      <c r="T13" s="44"/>
      <c r="U13" s="44">
        <v>0</v>
      </c>
      <c r="V13" s="44"/>
      <c r="W13" s="44">
        <v>0</v>
      </c>
      <c r="X13" s="29">
        <f t="shared" si="1"/>
        <v>0</v>
      </c>
      <c r="Y13" s="45">
        <f t="shared" si="0"/>
        <v>46973.98</v>
      </c>
      <c r="Z13" s="32"/>
      <c r="AA13" s="32"/>
    </row>
    <row r="14" spans="1:27" ht="128.25" x14ac:dyDescent="0.25">
      <c r="A14" s="46"/>
      <c r="B14" s="46"/>
      <c r="C14" s="24" t="s">
        <v>37</v>
      </c>
      <c r="D14" s="31"/>
      <c r="E14" s="34">
        <v>0</v>
      </c>
      <c r="F14" s="27"/>
      <c r="G14" s="27"/>
      <c r="H14" s="27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>
        <f t="shared" si="1"/>
        <v>0</v>
      </c>
      <c r="Y14" s="31">
        <f t="shared" si="0"/>
        <v>0</v>
      </c>
      <c r="Z14" s="32"/>
      <c r="AA14" s="32"/>
    </row>
    <row r="15" spans="1:27" ht="99.75" x14ac:dyDescent="0.25">
      <c r="A15" s="46"/>
      <c r="B15" s="46"/>
      <c r="C15" s="24" t="s">
        <v>38</v>
      </c>
      <c r="D15" s="47"/>
      <c r="E15" s="48">
        <v>0</v>
      </c>
      <c r="F15" s="43"/>
      <c r="G15" s="43"/>
      <c r="H15" s="43"/>
      <c r="I15" s="29"/>
      <c r="J15" s="29"/>
      <c r="K15" s="29"/>
      <c r="L15" s="29"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>
        <v>0</v>
      </c>
      <c r="X15" s="29">
        <f t="shared" si="1"/>
        <v>0</v>
      </c>
      <c r="Y15" s="47">
        <f t="shared" si="0"/>
        <v>0</v>
      </c>
      <c r="Z15" s="32"/>
      <c r="AA15" s="32"/>
    </row>
    <row r="16" spans="1:27" ht="28.5" x14ac:dyDescent="0.25">
      <c r="A16" s="46"/>
      <c r="B16" s="46"/>
      <c r="C16" s="24" t="s">
        <v>39</v>
      </c>
      <c r="D16" s="47"/>
      <c r="E16" s="48">
        <v>0</v>
      </c>
      <c r="F16" s="43"/>
      <c r="G16" s="43"/>
      <c r="H16" s="43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>
        <f t="shared" si="1"/>
        <v>0</v>
      </c>
      <c r="Y16" s="47">
        <f t="shared" si="0"/>
        <v>0</v>
      </c>
      <c r="Z16" s="32"/>
      <c r="AA16" s="32"/>
    </row>
    <row r="17" spans="1:27" ht="85.5" x14ac:dyDescent="0.25">
      <c r="A17" s="46"/>
      <c r="B17" s="46"/>
      <c r="C17" s="24" t="s">
        <v>40</v>
      </c>
      <c r="D17" s="47"/>
      <c r="E17" s="48">
        <v>0</v>
      </c>
      <c r="F17" s="43"/>
      <c r="G17" s="43"/>
      <c r="H17" s="43"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>
        <v>0</v>
      </c>
      <c r="U17" s="29"/>
      <c r="V17" s="29"/>
      <c r="W17" s="29"/>
      <c r="X17" s="29">
        <f t="shared" si="1"/>
        <v>0</v>
      </c>
      <c r="Y17" s="47">
        <f t="shared" si="0"/>
        <v>0</v>
      </c>
      <c r="Z17" s="32"/>
      <c r="AA17" s="32"/>
    </row>
    <row r="18" spans="1:27" ht="57" x14ac:dyDescent="0.25">
      <c r="A18" s="46"/>
      <c r="B18" s="46"/>
      <c r="C18" s="24" t="s">
        <v>41</v>
      </c>
      <c r="D18" s="47"/>
      <c r="E18" s="48">
        <v>0</v>
      </c>
      <c r="F18" s="43"/>
      <c r="G18" s="43"/>
      <c r="H18" s="43"/>
      <c r="I18" s="29"/>
      <c r="J18" s="29">
        <v>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>
        <f t="shared" si="1"/>
        <v>0</v>
      </c>
      <c r="Y18" s="47">
        <f t="shared" si="0"/>
        <v>0</v>
      </c>
      <c r="Z18" s="32"/>
      <c r="AA18" s="32"/>
    </row>
    <row r="19" spans="1:27" ht="85.5" x14ac:dyDescent="0.25">
      <c r="A19" s="46"/>
      <c r="B19" s="46"/>
      <c r="C19" s="24" t="s">
        <v>42</v>
      </c>
      <c r="D19" s="47"/>
      <c r="E19" s="48">
        <v>0</v>
      </c>
      <c r="F19" s="43"/>
      <c r="G19" s="43"/>
      <c r="H19" s="4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>
        <f t="shared" si="1"/>
        <v>0</v>
      </c>
      <c r="Y19" s="47">
        <f t="shared" si="0"/>
        <v>0</v>
      </c>
      <c r="Z19" s="32"/>
      <c r="AA19" s="32"/>
    </row>
    <row r="20" spans="1:27" ht="42.75" x14ac:dyDescent="0.25">
      <c r="A20" s="46"/>
      <c r="B20" s="46"/>
      <c r="C20" s="24" t="s">
        <v>43</v>
      </c>
      <c r="D20" s="47"/>
      <c r="E20" s="48">
        <v>30000</v>
      </c>
      <c r="F20" s="43">
        <v>0</v>
      </c>
      <c r="G20" s="43"/>
      <c r="H20" s="43"/>
      <c r="I20" s="29"/>
      <c r="J20" s="29">
        <v>1600.98</v>
      </c>
      <c r="K20" s="29">
        <v>18117.650000000001</v>
      </c>
      <c r="L20" s="29">
        <v>1565.55</v>
      </c>
      <c r="M20" s="29">
        <v>1225</v>
      </c>
      <c r="N20" s="29"/>
      <c r="O20" s="29">
        <v>1250</v>
      </c>
      <c r="P20" s="29"/>
      <c r="Q20" s="29">
        <v>0</v>
      </c>
      <c r="R20" s="29"/>
      <c r="S20" s="29"/>
      <c r="T20" s="29"/>
      <c r="U20" s="29"/>
      <c r="V20" s="29"/>
      <c r="W20" s="29"/>
      <c r="X20" s="29">
        <f t="shared" si="1"/>
        <v>23759.18</v>
      </c>
      <c r="Y20" s="47">
        <f t="shared" si="0"/>
        <v>6240.82</v>
      </c>
      <c r="Z20" s="32"/>
      <c r="AA20" s="32"/>
    </row>
    <row r="21" spans="1:27" ht="71.25" x14ac:dyDescent="0.25">
      <c r="A21" s="46"/>
      <c r="B21" s="46"/>
      <c r="C21" s="24" t="s">
        <v>44</v>
      </c>
      <c r="D21" s="47"/>
      <c r="E21" s="48">
        <v>2880</v>
      </c>
      <c r="F21" s="43">
        <v>552</v>
      </c>
      <c r="G21" s="43"/>
      <c r="H21" s="43">
        <v>1600</v>
      </c>
      <c r="I21" s="29"/>
      <c r="J21" s="29"/>
      <c r="K21" s="29"/>
      <c r="L21" s="29"/>
      <c r="M21" s="29">
        <v>35</v>
      </c>
      <c r="N21" s="29"/>
      <c r="O21" s="29"/>
      <c r="P21" s="29">
        <v>693</v>
      </c>
      <c r="Q21" s="29"/>
      <c r="R21" s="29"/>
      <c r="S21" s="29"/>
      <c r="T21" s="29"/>
      <c r="U21" s="29"/>
      <c r="V21" s="29"/>
      <c r="W21" s="29"/>
      <c r="X21" s="29">
        <f t="shared" si="1"/>
        <v>2880</v>
      </c>
      <c r="Y21" s="47">
        <f t="shared" si="0"/>
        <v>0</v>
      </c>
      <c r="Z21" s="32"/>
      <c r="AA21" s="32"/>
    </row>
    <row r="22" spans="1:27" ht="57" x14ac:dyDescent="0.25">
      <c r="A22" s="46"/>
      <c r="B22" s="46"/>
      <c r="C22" s="24" t="s">
        <v>45</v>
      </c>
      <c r="D22" s="47"/>
      <c r="E22" s="48">
        <v>0</v>
      </c>
      <c r="F22" s="43"/>
      <c r="G22" s="43"/>
      <c r="H22" s="43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>
        <f t="shared" si="1"/>
        <v>0</v>
      </c>
      <c r="Y22" s="47">
        <f t="shared" si="0"/>
        <v>0</v>
      </c>
      <c r="Z22" s="32"/>
      <c r="AA22" s="32"/>
    </row>
    <row r="23" spans="1:27" ht="71.25" x14ac:dyDescent="0.25">
      <c r="A23" s="46"/>
      <c r="B23" s="46"/>
      <c r="C23" s="24" t="s">
        <v>46</v>
      </c>
      <c r="D23" s="47"/>
      <c r="E23" s="48">
        <v>8000</v>
      </c>
      <c r="F23" s="43"/>
      <c r="G23" s="43"/>
      <c r="H23" s="43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>
        <f t="shared" si="1"/>
        <v>0</v>
      </c>
      <c r="Y23" s="47">
        <f t="shared" si="0"/>
        <v>8000</v>
      </c>
      <c r="Z23" s="32"/>
      <c r="AA23" s="32"/>
    </row>
    <row r="24" spans="1:27" ht="42.75" x14ac:dyDescent="0.25">
      <c r="A24" s="46"/>
      <c r="B24" s="46"/>
      <c r="C24" s="24" t="s">
        <v>47</v>
      </c>
      <c r="D24" s="47"/>
      <c r="E24" s="48">
        <v>50000</v>
      </c>
      <c r="F24" s="43"/>
      <c r="G24" s="43"/>
      <c r="H24" s="4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>
        <f t="shared" si="1"/>
        <v>0</v>
      </c>
      <c r="Y24" s="47">
        <f t="shared" si="0"/>
        <v>50000</v>
      </c>
      <c r="Z24" s="32"/>
      <c r="AA24" s="32"/>
    </row>
    <row r="25" spans="1:27" ht="42.75" x14ac:dyDescent="0.25">
      <c r="A25" s="46"/>
      <c r="B25" s="46"/>
      <c r="C25" s="24" t="s">
        <v>48</v>
      </c>
      <c r="D25" s="47"/>
      <c r="E25" s="48">
        <v>5000</v>
      </c>
      <c r="F25" s="43"/>
      <c r="G25" s="43"/>
      <c r="H25" s="43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>
        <f t="shared" si="1"/>
        <v>0</v>
      </c>
      <c r="Y25" s="47">
        <f t="shared" si="0"/>
        <v>5000</v>
      </c>
      <c r="Z25" s="32"/>
      <c r="AA25" s="32"/>
    </row>
    <row r="26" spans="1:27" x14ac:dyDescent="0.25">
      <c r="A26" s="49" t="s">
        <v>49</v>
      </c>
      <c r="B26" s="50"/>
      <c r="C26" s="51"/>
      <c r="D26" s="52">
        <f>SUM(D7:D22)</f>
        <v>46968.450000000004</v>
      </c>
      <c r="E26" s="53">
        <f t="shared" ref="E26:M26" si="2">SUM(E7:E25)</f>
        <v>218831.04</v>
      </c>
      <c r="F26" s="54">
        <f t="shared" si="2"/>
        <v>552</v>
      </c>
      <c r="G26" s="54">
        <f t="shared" si="2"/>
        <v>3081.27</v>
      </c>
      <c r="H26" s="54">
        <f t="shared" si="2"/>
        <v>1600</v>
      </c>
      <c r="I26" s="54">
        <f t="shared" si="2"/>
        <v>0</v>
      </c>
      <c r="J26" s="54">
        <f t="shared" si="2"/>
        <v>1600.98</v>
      </c>
      <c r="K26" s="54">
        <f t="shared" si="2"/>
        <v>49493.440000000002</v>
      </c>
      <c r="L26" s="54">
        <f t="shared" si="2"/>
        <v>2945.4700000000003</v>
      </c>
      <c r="M26" s="54">
        <f t="shared" si="2"/>
        <v>1260</v>
      </c>
      <c r="N26" s="54">
        <f>SUM(N6:N25)</f>
        <v>0</v>
      </c>
      <c r="O26" s="54">
        <f>SUM(O7:O25)</f>
        <v>1250</v>
      </c>
      <c r="P26" s="54">
        <f>SUM(P7:P25)</f>
        <v>693</v>
      </c>
      <c r="Q26" s="54">
        <f>SUM(Q6:Q25)</f>
        <v>800</v>
      </c>
      <c r="R26" s="54">
        <f>SUM(R7:R25)</f>
        <v>63193.07</v>
      </c>
      <c r="S26" s="54">
        <f>SUM(S6:S25)</f>
        <v>0</v>
      </c>
      <c r="T26" s="54">
        <f>SUM(T6:T25)</f>
        <v>0</v>
      </c>
      <c r="U26" s="54">
        <f>SUM(U6:U25)</f>
        <v>0</v>
      </c>
      <c r="V26" s="54">
        <f>SUM(V7:V25)</f>
        <v>0</v>
      </c>
      <c r="W26" s="54">
        <f>SUM(W6:W25)</f>
        <v>0</v>
      </c>
      <c r="X26" s="42">
        <f>F26+G26+H26+I26+J26+K26+L26+M26+N26+O26+P26+Q26+R26+S26+T26</f>
        <v>126469.23000000001</v>
      </c>
      <c r="Y26" s="52">
        <f>D26+E26-X26</f>
        <v>139330.25999999998</v>
      </c>
      <c r="Z26" s="36"/>
      <c r="AA26" s="36"/>
    </row>
    <row r="27" spans="1:27" ht="114" x14ac:dyDescent="0.3">
      <c r="A27" s="55">
        <v>2</v>
      </c>
      <c r="B27" s="55" t="s">
        <v>50</v>
      </c>
      <c r="C27" s="24" t="s">
        <v>51</v>
      </c>
      <c r="D27" s="35"/>
      <c r="E27" s="34">
        <v>0</v>
      </c>
      <c r="F27" s="34">
        <v>0</v>
      </c>
      <c r="G27" s="28"/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7"/>
      <c r="S27" s="58">
        <v>0</v>
      </c>
      <c r="T27" s="58"/>
      <c r="U27" s="58"/>
      <c r="V27" s="58"/>
      <c r="W27" s="58"/>
      <c r="X27" s="59">
        <f>F27+G27+H27+I27+K27+L27+M27+N27+O27+P27+Q27+R27+S27+T27+U27+V27+W27+O27</f>
        <v>0</v>
      </c>
      <c r="Y27" s="31">
        <f t="shared" si="0"/>
        <v>0</v>
      </c>
      <c r="Z27" s="32"/>
      <c r="AA27" s="32"/>
    </row>
    <row r="28" spans="1:27" ht="195" x14ac:dyDescent="0.3">
      <c r="A28" s="55">
        <v>3</v>
      </c>
      <c r="B28" s="60" t="s">
        <v>52</v>
      </c>
      <c r="C28" s="61" t="s">
        <v>53</v>
      </c>
      <c r="D28" s="62">
        <v>0</v>
      </c>
      <c r="E28" s="63">
        <v>100000</v>
      </c>
      <c r="F28" s="63">
        <f>17500+54500+6231.82</f>
        <v>78231.820000000007</v>
      </c>
      <c r="G28" s="64"/>
      <c r="H28" s="65"/>
      <c r="I28" s="65"/>
      <c r="J28" s="65"/>
      <c r="K28" s="65"/>
      <c r="L28" s="66"/>
      <c r="M28" s="66"/>
      <c r="N28" s="66"/>
      <c r="O28" s="66"/>
      <c r="P28" s="66"/>
      <c r="Q28" s="66"/>
      <c r="R28" s="66"/>
      <c r="S28" s="67"/>
      <c r="T28" s="67"/>
      <c r="U28" s="67"/>
      <c r="V28" s="67"/>
      <c r="W28" s="67"/>
      <c r="X28" s="68">
        <f>F28</f>
        <v>78231.820000000007</v>
      </c>
      <c r="Y28" s="31">
        <f>100000-X28</f>
        <v>21768.179999999993</v>
      </c>
      <c r="Z28" s="32"/>
      <c r="AA28" s="32"/>
    </row>
    <row r="29" spans="1:27" ht="15.75" x14ac:dyDescent="0.25">
      <c r="A29" s="69" t="s">
        <v>49</v>
      </c>
      <c r="B29" s="70"/>
      <c r="C29" s="71"/>
      <c r="D29" s="72">
        <f>D27</f>
        <v>0</v>
      </c>
      <c r="E29" s="73">
        <v>100000</v>
      </c>
      <c r="F29" s="74">
        <f>F28</f>
        <v>78231.820000000007</v>
      </c>
      <c r="G29" s="74"/>
      <c r="H29" s="74"/>
      <c r="I29" s="74"/>
      <c r="J29" s="74"/>
      <c r="K29" s="74"/>
      <c r="L29" s="75"/>
      <c r="M29" s="75"/>
      <c r="N29" s="75"/>
      <c r="O29" s="75"/>
      <c r="P29" s="75"/>
      <c r="Q29" s="75"/>
      <c r="R29" s="75"/>
      <c r="S29" s="76">
        <f>S27</f>
        <v>0</v>
      </c>
      <c r="T29" s="76"/>
      <c r="U29" s="76"/>
      <c r="V29" s="76"/>
      <c r="W29" s="76"/>
      <c r="X29" s="77">
        <v>78231.820000000007</v>
      </c>
      <c r="Y29" s="52">
        <f>Y28</f>
        <v>21768.179999999993</v>
      </c>
      <c r="Z29" s="36"/>
      <c r="AA29" s="36"/>
    </row>
    <row r="30" spans="1:27" ht="18.75" x14ac:dyDescent="0.3">
      <c r="A30" s="78" t="s">
        <v>54</v>
      </c>
      <c r="B30" s="78"/>
      <c r="C30" s="78"/>
      <c r="D30" s="79">
        <f>D26+D29</f>
        <v>46968.450000000004</v>
      </c>
      <c r="E30" s="80">
        <f>E29+E26</f>
        <v>318831.04000000004</v>
      </c>
      <c r="F30" s="81">
        <f>F26+F29</f>
        <v>78783.820000000007</v>
      </c>
      <c r="G30" s="81">
        <f t="shared" ref="G30:S30" si="3">G26+G29</f>
        <v>3081.27</v>
      </c>
      <c r="H30" s="81">
        <f t="shared" si="3"/>
        <v>1600</v>
      </c>
      <c r="I30" s="81">
        <f t="shared" si="3"/>
        <v>0</v>
      </c>
      <c r="J30" s="81"/>
      <c r="K30" s="81">
        <f t="shared" si="3"/>
        <v>49493.440000000002</v>
      </c>
      <c r="L30" s="81">
        <f t="shared" si="3"/>
        <v>2945.4700000000003</v>
      </c>
      <c r="M30" s="81">
        <f t="shared" si="3"/>
        <v>1260</v>
      </c>
      <c r="N30" s="81">
        <f t="shared" si="3"/>
        <v>0</v>
      </c>
      <c r="O30" s="81">
        <f t="shared" si="3"/>
        <v>1250</v>
      </c>
      <c r="P30" s="81">
        <f t="shared" si="3"/>
        <v>693</v>
      </c>
      <c r="Q30" s="81">
        <f t="shared" si="3"/>
        <v>800</v>
      </c>
      <c r="R30" s="81">
        <f t="shared" si="3"/>
        <v>63193.07</v>
      </c>
      <c r="S30" s="81">
        <f t="shared" si="3"/>
        <v>0</v>
      </c>
      <c r="T30" s="81"/>
      <c r="U30" s="81"/>
      <c r="V30" s="81"/>
      <c r="W30" s="81"/>
      <c r="X30" s="80">
        <f>X26+X29</f>
        <v>204701.05000000002</v>
      </c>
      <c r="Y30" s="79">
        <f>D30+E30-X30</f>
        <v>161098.44000000003</v>
      </c>
      <c r="Z30" s="82"/>
      <c r="AA30" s="82"/>
    </row>
    <row r="31" spans="1:27" x14ac:dyDescent="0.25">
      <c r="E31" s="83"/>
      <c r="F31" s="83"/>
      <c r="G31" s="3"/>
    </row>
    <row r="32" spans="1:27" x14ac:dyDescent="0.25">
      <c r="E32" s="83"/>
      <c r="F32" s="83"/>
      <c r="G32" s="3"/>
    </row>
    <row r="33" spans="5:7" x14ac:dyDescent="0.25">
      <c r="E33" s="83"/>
      <c r="F33" s="83"/>
      <c r="G33" s="3"/>
    </row>
  </sheetData>
  <mergeCells count="31">
    <mergeCell ref="A6:L6"/>
    <mergeCell ref="A7:A12"/>
    <mergeCell ref="B7:B12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Y1"/>
    <mergeCell ref="A2:Y2"/>
    <mergeCell ref="A3:A5"/>
    <mergeCell ref="B3:B5"/>
    <mergeCell ref="C3:C5"/>
    <mergeCell ref="D3:D5"/>
    <mergeCell ref="E3:E5"/>
    <mergeCell ref="F3:X3"/>
    <mergeCell ref="Y3:Y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2014-07-07T07:46:58Z</dcterms:modified>
</cp:coreProperties>
</file>