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4" i="1" l="1"/>
  <c r="I44" i="1"/>
  <c r="G44" i="1"/>
  <c r="E44" i="1"/>
  <c r="P43" i="1"/>
  <c r="E43" i="1"/>
  <c r="D43" i="1"/>
  <c r="Q42" i="1"/>
  <c r="Q43" i="1" s="1"/>
  <c r="O42" i="1"/>
  <c r="R41" i="1"/>
  <c r="Q41" i="1"/>
  <c r="R40" i="1"/>
  <c r="Q40" i="1"/>
  <c r="P39" i="1"/>
  <c r="P44" i="1" s="1"/>
  <c r="N39" i="1"/>
  <c r="N44" i="1" s="1"/>
  <c r="M39" i="1"/>
  <c r="L39" i="1"/>
  <c r="L44" i="1" s="1"/>
  <c r="J39" i="1"/>
  <c r="J44" i="1" s="1"/>
  <c r="I39" i="1"/>
  <c r="H39" i="1"/>
  <c r="H44" i="1" s="1"/>
  <c r="G39" i="1"/>
  <c r="F39" i="1"/>
  <c r="F44" i="1" s="1"/>
  <c r="E39" i="1"/>
  <c r="D39" i="1"/>
  <c r="D44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K32" i="1"/>
  <c r="K39" i="1" s="1"/>
  <c r="K44" i="1" s="1"/>
  <c r="R31" i="1"/>
  <c r="Q31" i="1"/>
  <c r="R30" i="1"/>
  <c r="Q30" i="1"/>
  <c r="R29" i="1"/>
  <c r="Q29" i="1"/>
  <c r="R28" i="1"/>
  <c r="Q28" i="1"/>
  <c r="O27" i="1"/>
  <c r="O39" i="1" s="1"/>
  <c r="O44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Q14" i="1"/>
  <c r="Q13" i="1"/>
  <c r="R13" i="1" s="1"/>
  <c r="Q12" i="1"/>
  <c r="R12" i="1" s="1"/>
  <c r="Q11" i="1"/>
  <c r="R11" i="1" s="1"/>
  <c r="P11" i="1"/>
  <c r="R10" i="1"/>
  <c r="Q10" i="1"/>
  <c r="R9" i="1"/>
  <c r="Q9" i="1"/>
  <c r="R8" i="1"/>
  <c r="Q8" i="1"/>
  <c r="R7" i="1"/>
  <c r="Q7" i="1"/>
  <c r="Q27" i="1" l="1"/>
  <c r="R27" i="1" s="1"/>
  <c r="Q39" i="1"/>
  <c r="Q44" i="1" s="1"/>
  <c r="R44" i="1" s="1"/>
  <c r="R42" i="1"/>
  <c r="R43" i="1" s="1"/>
  <c r="R39" i="1" l="1"/>
</calcChain>
</file>

<file path=xl/sharedStrings.xml><?xml version="1.0" encoding="utf-8"?>
<sst xmlns="http://schemas.openxmlformats.org/spreadsheetml/2006/main" count="64" uniqueCount="63">
  <si>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</si>
  <si>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III квартал 2014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</si>
  <si>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</si>
  <si>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</si>
  <si>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</si>
  <si>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</si>
  <si>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</si>
  <si>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</si>
  <si>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</si>
  <si>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</si>
  <si>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</si>
  <si>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</si>
  <si>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Водоснабжение</t>
  </si>
  <si>
    <t>Оплата отопления</t>
  </si>
  <si>
    <t>Электро-энергия</t>
  </si>
  <si>
    <t>Банковское обслужи-вание</t>
  </si>
  <si>
    <t>Бухгалтерское обслуживание</t>
  </si>
  <si>
    <t>Интернет</t>
  </si>
  <si>
    <t>Налоги</t>
  </si>
  <si>
    <t>ЗП</t>
  </si>
  <si>
    <t>Итого</t>
  </si>
  <si>
    <t>Август</t>
  </si>
  <si>
    <t>Центр помощи детям "Звездный дождь"</t>
  </si>
  <si>
    <t>Чинькова Юлия Викторовна</t>
  </si>
  <si>
    <t>Копейский кирпичный завод</t>
  </si>
  <si>
    <t>Жолдыбин Александр Алексеевич</t>
  </si>
  <si>
    <t>ООО ПКП "Ажурсталь"</t>
  </si>
  <si>
    <t>ООО "ТехПромСтрой"</t>
  </si>
  <si>
    <t>Аптека "Классика"</t>
  </si>
  <si>
    <t>Пожертвование по программе "Машинки, которые помогают"</t>
  </si>
  <si>
    <t>Ананимное пожертвование</t>
  </si>
  <si>
    <t>Ящик, установенный во время акции "10 добрых дел"</t>
  </si>
  <si>
    <t>ООО Частная охранная организация "Альфа-Грифон"</t>
  </si>
  <si>
    <t>КИТ Финанс Инвестиционный банк (ОАО)</t>
  </si>
  <si>
    <t>Пожертвование через ящики установленные в ТС "Почемучка"</t>
  </si>
  <si>
    <t>Русман Александр Александрович</t>
  </si>
  <si>
    <t>Пашнина Инна Александровна</t>
  </si>
  <si>
    <t>ИП Черкасова Софья Семеновна</t>
  </si>
  <si>
    <t>ЧРБФ "Родная"</t>
  </si>
  <si>
    <t>Брунгардт Ксения</t>
  </si>
  <si>
    <t>Коновалова Татьяна Валерьевна</t>
  </si>
  <si>
    <t>Салмина Светлана Владимировна</t>
  </si>
  <si>
    <t>Балтин Владимир Евгеньевич</t>
  </si>
  <si>
    <t>ООО "Южуралсервис"</t>
  </si>
  <si>
    <t>Мустакимова Алина Альбертовна</t>
  </si>
  <si>
    <t>Филиал мостотряд 16</t>
  </si>
  <si>
    <t>ООО "Шедевр"</t>
  </si>
  <si>
    <t>ООО "Гилмон"</t>
  </si>
  <si>
    <t>ИП Банников Владимир Иванович</t>
  </si>
  <si>
    <t>Футбольный клуб "Триумф"</t>
  </si>
  <si>
    <t>Еременко Дмитрий Олегович</t>
  </si>
  <si>
    <t>Украинцев Олег Андреевич</t>
  </si>
  <si>
    <t>Левченко Татьяна Львовна</t>
  </si>
  <si>
    <t>ИП Серова Полина Викторовна</t>
  </si>
  <si>
    <t>СМС пожертвования 7715</t>
  </si>
  <si>
    <t>Итого:</t>
  </si>
  <si>
    <t>Солнечная улыбка</t>
  </si>
  <si>
    <t>Наличные, ящик для сбора пожертвований</t>
  </si>
  <si>
    <t>Проект "Группа поддержки родителей, имеющих детей с ОВЗ"</t>
  </si>
  <si>
    <t>АНО Региональный центр "Вектор"</t>
  </si>
  <si>
    <t>Субсидия на финансовое обеспеченик затрат для осущ-я д-ти по реализации соц.-знач. Программ №7.144 от 12.08.2014</t>
  </si>
  <si>
    <t>УФК по Челябинской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</si>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</sst>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right" wrapText="1"/>
    </xf>
    <xf numFmtId="4" fontId="2" fillId="2" borderId="9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4" fontId="3" fillId="2" borderId="2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right"/>
    </xf>
    <xf numFmtId="0" fontId="0" fillId="0" borderId="7" xfId="0" applyBorder="1" applyAlignment="1">
      <alignment vertical="center"/>
    </xf>
    <xf numFmtId="4" fontId="3" fillId="2" borderId="4" xfId="0" applyNumberFormat="1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0" fontId="8" fillId="3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" fontId="8" fillId="3" borderId="2" xfId="0" applyNumberFormat="1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center" wrapText="1"/>
    </xf>
    <xf numFmtId="0" fontId="6" fillId="2" borderId="3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right" wrapText="1"/>
    </xf>
    <xf numFmtId="4" fontId="2" fillId="2" borderId="10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6" fillId="3" borderId="3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4" fontId="9" fillId="4" borderId="2" xfId="0" applyNumberFormat="1" applyFont="1" applyFill="1" applyBorder="1" applyAlignment="1">
      <alignment horizontal="center"/>
    </xf>
    <xf numFmtId="4" fontId="10" fillId="4" borderId="2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" fontId="2" fillId="3" borderId="3" xfId="0" applyNumberFormat="1" applyFont="1" applyFill="1" applyBorder="1" applyAlignment="1">
      <alignment horizontal="right" wrapText="1"/>
    </xf>
    <xf numFmtId="4" fontId="8" fillId="3" borderId="10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44"/>
  <sheetViews>
    <sheetView tabSelected="1" topLeftCell="D1" workbookViewId="0">
      <selection activeCell="R43" sqref="R43"/>
    </sheetView>
  </sheetViews>
  <sheetFormatPr defaultRowHeight="15" x14ac:dyDescent="0.25"/>
  <cols>
    <col min="1" max="1" width="3.140625" style="2" customWidth="1"/>
    <col min="2" max="2" width="17.42578125" style="2" customWidth="1"/>
    <col min="3" max="3" width="18.5703125" style="2" customWidth="1"/>
    <col min="4" max="4" width="16" style="2" customWidth="1"/>
    <col min="5" max="5" width="18.140625" style="2" customWidth="1"/>
    <col min="6" max="6" width="13.7109375" style="2" customWidth="1"/>
    <col min="7" max="7" width="14.28515625" style="4" customWidth="1"/>
    <col min="8" max="8" width="11" style="2" customWidth="1"/>
    <col min="9" max="10" width="13.42578125" style="2" customWidth="1"/>
    <col min="11" max="11" width="11.140625" style="2" customWidth="1"/>
    <col min="12" max="12" width="12.28515625" style="2" customWidth="1"/>
    <col min="13" max="13" width="13.85546875" style="2" customWidth="1"/>
    <col min="14" max="14" width="12.85546875" style="2" customWidth="1"/>
    <col min="15" max="15" width="14" style="2" customWidth="1"/>
    <col min="16" max="16" width="14.28515625" style="2" customWidth="1"/>
    <col min="17" max="17" width="16.42578125" style="2" customWidth="1"/>
    <col min="18" max="18" width="15" style="2" customWidth="1"/>
    <col min="19" max="16384" width="9.140625" style="2"/>
  </cols>
  <sheetData>
    <row r="1" spans="1:18" ht="21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4" customFormat="1" ht="18.75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" customHeight="1" x14ac:dyDescent="0.25">
      <c r="A3" s="5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9" t="s">
        <v>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2" t="s">
        <v>8</v>
      </c>
    </row>
    <row r="4" spans="1:18" ht="30" customHeight="1" x14ac:dyDescent="0.25">
      <c r="A4" s="5"/>
      <c r="B4" s="13"/>
      <c r="C4" s="7"/>
      <c r="D4" s="8"/>
      <c r="E4" s="13"/>
      <c r="F4" s="8" t="s">
        <v>9</v>
      </c>
      <c r="G4" s="6" t="s">
        <v>10</v>
      </c>
      <c r="H4" s="8" t="s">
        <v>11</v>
      </c>
      <c r="I4" s="6" t="s">
        <v>12</v>
      </c>
      <c r="J4" s="6" t="s">
        <v>13</v>
      </c>
      <c r="K4" s="14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15" t="s">
        <v>19</v>
      </c>
      <c r="Q4" s="15" t="s">
        <v>20</v>
      </c>
      <c r="R4" s="16"/>
    </row>
    <row r="5" spans="1:18" ht="24.75" customHeight="1" x14ac:dyDescent="0.25">
      <c r="A5" s="5"/>
      <c r="B5" s="17"/>
      <c r="C5" s="7"/>
      <c r="D5" s="8"/>
      <c r="E5" s="17"/>
      <c r="F5" s="8"/>
      <c r="G5" s="17"/>
      <c r="H5" s="8"/>
      <c r="I5" s="17"/>
      <c r="J5" s="17"/>
      <c r="K5" s="14"/>
      <c r="L5" s="18"/>
      <c r="M5" s="18"/>
      <c r="N5" s="18"/>
      <c r="O5" s="18"/>
      <c r="P5" s="18"/>
      <c r="Q5" s="18"/>
      <c r="R5" s="19"/>
    </row>
    <row r="6" spans="1:18" ht="26.25" x14ac:dyDescent="0.4">
      <c r="A6" s="20" t="s">
        <v>21</v>
      </c>
      <c r="B6" s="21"/>
      <c r="C6" s="21"/>
      <c r="D6" s="21"/>
      <c r="E6" s="21"/>
      <c r="F6" s="21"/>
      <c r="G6" s="21"/>
      <c r="H6" s="21"/>
      <c r="I6" s="21"/>
      <c r="J6" s="21"/>
      <c r="K6" s="22"/>
      <c r="L6" s="23"/>
      <c r="M6" s="23"/>
      <c r="N6" s="23"/>
      <c r="O6" s="23"/>
      <c r="P6" s="23"/>
      <c r="Q6" s="23"/>
      <c r="R6" s="24"/>
    </row>
    <row r="7" spans="1:18" s="34" customFormat="1" ht="29.25" x14ac:dyDescent="0.25">
      <c r="A7" s="25">
        <v>1</v>
      </c>
      <c r="B7" s="26" t="s">
        <v>22</v>
      </c>
      <c r="C7" s="27" t="s">
        <v>23</v>
      </c>
      <c r="D7" s="28">
        <v>91.91</v>
      </c>
      <c r="E7" s="29">
        <v>2000</v>
      </c>
      <c r="F7" s="30"/>
      <c r="G7" s="31"/>
      <c r="H7" s="31"/>
      <c r="I7" s="31"/>
      <c r="J7" s="31"/>
      <c r="K7" s="32"/>
      <c r="L7" s="32"/>
      <c r="M7" s="32">
        <v>2091.91</v>
      </c>
      <c r="N7" s="33"/>
      <c r="O7" s="33"/>
      <c r="P7" s="33"/>
      <c r="Q7" s="32">
        <f>SUM(F7:P7)</f>
        <v>2091.91</v>
      </c>
      <c r="R7" s="31">
        <f>D7+E7-Q7</f>
        <v>0</v>
      </c>
    </row>
    <row r="8" spans="1:18" ht="43.5" hidden="1" customHeight="1" x14ac:dyDescent="0.25">
      <c r="A8" s="35"/>
      <c r="B8" s="36"/>
      <c r="C8" s="27" t="s">
        <v>24</v>
      </c>
      <c r="D8" s="31">
        <v>0</v>
      </c>
      <c r="E8" s="37">
        <v>0</v>
      </c>
      <c r="F8" s="30"/>
      <c r="G8" s="31"/>
      <c r="H8" s="31"/>
      <c r="I8" s="31"/>
      <c r="J8" s="31"/>
      <c r="K8" s="32"/>
      <c r="L8" s="32"/>
      <c r="M8" s="32"/>
      <c r="N8" s="32"/>
      <c r="O8" s="32"/>
      <c r="P8" s="32"/>
      <c r="Q8" s="32">
        <f>SUM(F8:P8)</f>
        <v>0</v>
      </c>
      <c r="R8" s="31">
        <f>D8+E8-Q8</f>
        <v>0</v>
      </c>
    </row>
    <row r="9" spans="1:18" s="38" customFormat="1" ht="43.5" x14ac:dyDescent="0.25">
      <c r="A9" s="35"/>
      <c r="B9" s="36"/>
      <c r="C9" s="27" t="s">
        <v>25</v>
      </c>
      <c r="D9" s="30">
        <v>0</v>
      </c>
      <c r="E9" s="37">
        <v>1000</v>
      </c>
      <c r="F9" s="30"/>
      <c r="G9" s="31"/>
      <c r="H9" s="31">
        <v>1000</v>
      </c>
      <c r="I9" s="31"/>
      <c r="J9" s="31"/>
      <c r="K9" s="32"/>
      <c r="L9" s="32"/>
      <c r="M9" s="32"/>
      <c r="N9" s="32"/>
      <c r="O9" s="33"/>
      <c r="P9" s="33"/>
      <c r="Q9" s="32">
        <f>SUM(F9:P9)</f>
        <v>1000</v>
      </c>
      <c r="R9" s="31">
        <f>D9+E9-Q9</f>
        <v>0</v>
      </c>
    </row>
    <row r="10" spans="1:18" s="38" customFormat="1" ht="29.25" hidden="1" customHeight="1" x14ac:dyDescent="0.25">
      <c r="A10" s="35"/>
      <c r="B10" s="36"/>
      <c r="C10" s="27" t="s">
        <v>26</v>
      </c>
      <c r="D10" s="31">
        <v>0</v>
      </c>
      <c r="E10" s="37">
        <v>0</v>
      </c>
      <c r="F10" s="30"/>
      <c r="G10" s="31"/>
      <c r="H10" s="31"/>
      <c r="I10" s="31"/>
      <c r="J10" s="31"/>
      <c r="K10" s="33"/>
      <c r="L10" s="32"/>
      <c r="M10" s="32"/>
      <c r="N10" s="33"/>
      <c r="O10" s="32"/>
      <c r="P10" s="32"/>
      <c r="Q10" s="32">
        <f>SUM(F10:P10)</f>
        <v>0</v>
      </c>
      <c r="R10" s="31">
        <f>D10+E10-Q10</f>
        <v>0</v>
      </c>
    </row>
    <row r="11" spans="1:18" s="34" customFormat="1" ht="36" customHeight="1" x14ac:dyDescent="0.25">
      <c r="A11" s="35"/>
      <c r="B11" s="36"/>
      <c r="C11" s="27" t="s">
        <v>27</v>
      </c>
      <c r="D11" s="30">
        <v>19980.66</v>
      </c>
      <c r="E11" s="37">
        <v>20000</v>
      </c>
      <c r="F11" s="30"/>
      <c r="G11" s="31"/>
      <c r="H11" s="33"/>
      <c r="I11" s="31"/>
      <c r="J11" s="31"/>
      <c r="K11" s="32"/>
      <c r="L11" s="31"/>
      <c r="M11" s="32"/>
      <c r="N11" s="33"/>
      <c r="O11" s="32"/>
      <c r="P11" s="32">
        <f>9665.25+10005+5284.44+1511.93</f>
        <v>26466.62</v>
      </c>
      <c r="Q11" s="32">
        <f>SUM(F11:P11)</f>
        <v>26466.62</v>
      </c>
      <c r="R11" s="31">
        <f>D11+E11-Q11</f>
        <v>13514.040000000005</v>
      </c>
    </row>
    <row r="12" spans="1:18" s="38" customFormat="1" ht="29.25" hidden="1" customHeight="1" x14ac:dyDescent="0.25">
      <c r="A12" s="35"/>
      <c r="B12" s="36"/>
      <c r="C12" s="27" t="s">
        <v>28</v>
      </c>
      <c r="D12" s="31">
        <v>0</v>
      </c>
      <c r="E12" s="37">
        <v>0</v>
      </c>
      <c r="F12" s="39"/>
      <c r="G12" s="31"/>
      <c r="H12" s="31"/>
      <c r="I12" s="33"/>
      <c r="J12" s="33"/>
      <c r="K12" s="31"/>
      <c r="L12" s="32"/>
      <c r="M12" s="32"/>
      <c r="N12" s="33"/>
      <c r="O12" s="32"/>
      <c r="P12" s="32"/>
      <c r="Q12" s="32">
        <f>SUM(F12:P12)</f>
        <v>0</v>
      </c>
      <c r="R12" s="31">
        <f>D12+E12-Q12</f>
        <v>0</v>
      </c>
    </row>
    <row r="13" spans="1:18" s="34" customFormat="1" ht="71.25" customHeight="1" x14ac:dyDescent="0.25">
      <c r="A13" s="40"/>
      <c r="B13" s="41"/>
      <c r="C13" s="27" t="s">
        <v>29</v>
      </c>
      <c r="D13" s="31">
        <v>0</v>
      </c>
      <c r="E13" s="37">
        <v>22000</v>
      </c>
      <c r="F13" s="30"/>
      <c r="G13" s="30"/>
      <c r="H13" s="30"/>
      <c r="I13" s="31"/>
      <c r="J13" s="31"/>
      <c r="K13" s="32"/>
      <c r="L13" s="32"/>
      <c r="M13" s="32"/>
      <c r="N13" s="32"/>
      <c r="O13" s="32"/>
      <c r="P13" s="32"/>
      <c r="Q13" s="32">
        <f>SUM(F13:P13)</f>
        <v>0</v>
      </c>
      <c r="R13" s="31">
        <f>D13+E13-Q13</f>
        <v>22000</v>
      </c>
    </row>
    <row r="14" spans="1:18" s="34" customFormat="1" ht="29.25" x14ac:dyDescent="0.25">
      <c r="A14" s="40"/>
      <c r="B14" s="41"/>
      <c r="C14" s="27" t="s">
        <v>30</v>
      </c>
      <c r="D14" s="31">
        <v>0</v>
      </c>
      <c r="E14" s="37">
        <v>100000</v>
      </c>
      <c r="F14" s="30"/>
      <c r="G14" s="30"/>
      <c r="H14" s="30"/>
      <c r="I14" s="31"/>
      <c r="J14" s="31"/>
      <c r="K14" s="32"/>
      <c r="L14" s="32"/>
      <c r="M14" s="32"/>
      <c r="N14" s="32"/>
      <c r="O14" s="32"/>
      <c r="P14" s="32"/>
      <c r="Q14" s="32">
        <f>SUM(F14:P14)</f>
        <v>0</v>
      </c>
      <c r="R14" s="31">
        <v>100000</v>
      </c>
    </row>
    <row r="15" spans="1:18" s="34" customFormat="1" ht="57.75" x14ac:dyDescent="0.25">
      <c r="A15" s="40"/>
      <c r="B15" s="41"/>
      <c r="C15" s="27" t="s">
        <v>31</v>
      </c>
      <c r="D15" s="31">
        <v>0</v>
      </c>
      <c r="E15" s="37">
        <v>12230</v>
      </c>
      <c r="F15" s="30"/>
      <c r="G15" s="30"/>
      <c r="H15" s="30"/>
      <c r="I15" s="31"/>
      <c r="J15" s="31"/>
      <c r="K15" s="32"/>
      <c r="L15" s="32"/>
      <c r="M15" s="32"/>
      <c r="N15" s="32"/>
      <c r="O15" s="32"/>
      <c r="P15" s="32"/>
      <c r="Q15" s="32">
        <f>SUM(F15:P15)</f>
        <v>0</v>
      </c>
      <c r="R15" s="31">
        <v>12230</v>
      </c>
    </row>
    <row r="16" spans="1:18" s="38" customFormat="1" ht="57.75" hidden="1" customHeight="1" x14ac:dyDescent="0.25">
      <c r="A16" s="40"/>
      <c r="B16" s="41"/>
      <c r="C16" s="27" t="s">
        <v>32</v>
      </c>
      <c r="D16" s="31">
        <v>0</v>
      </c>
      <c r="E16" s="37">
        <v>0</v>
      </c>
      <c r="F16" s="30"/>
      <c r="G16" s="30"/>
      <c r="H16" s="30"/>
      <c r="I16" s="31"/>
      <c r="J16" s="31"/>
      <c r="K16" s="32"/>
      <c r="L16" s="32"/>
      <c r="M16" s="32"/>
      <c r="N16" s="32"/>
      <c r="O16" s="32"/>
      <c r="P16" s="32"/>
      <c r="Q16" s="32">
        <f>SUM(F16:P16)</f>
        <v>0</v>
      </c>
      <c r="R16" s="31">
        <f>D16+E16-Q16</f>
        <v>0</v>
      </c>
    </row>
    <row r="17" spans="1:18" s="38" customFormat="1" ht="46.5" hidden="1" customHeight="1" x14ac:dyDescent="0.25">
      <c r="A17" s="40"/>
      <c r="B17" s="41"/>
      <c r="C17" s="27" t="s">
        <v>33</v>
      </c>
      <c r="D17" s="32">
        <v>0</v>
      </c>
      <c r="E17" s="42">
        <v>0</v>
      </c>
      <c r="F17" s="39"/>
      <c r="G17" s="39"/>
      <c r="H17" s="39"/>
      <c r="I17" s="32"/>
      <c r="J17" s="32"/>
      <c r="K17" s="32"/>
      <c r="L17" s="32"/>
      <c r="M17" s="32"/>
      <c r="N17" s="32"/>
      <c r="O17" s="32"/>
      <c r="P17" s="32"/>
      <c r="Q17" s="32">
        <f>SUM(F17:P17)</f>
        <v>0</v>
      </c>
      <c r="R17" s="32">
        <f>D17+E17-Q17</f>
        <v>0</v>
      </c>
    </row>
    <row r="18" spans="1:18" s="38" customFormat="1" ht="57.75" x14ac:dyDescent="0.25">
      <c r="A18" s="40"/>
      <c r="B18" s="41"/>
      <c r="C18" s="27" t="s">
        <v>34</v>
      </c>
      <c r="D18" s="32">
        <v>0</v>
      </c>
      <c r="E18" s="42">
        <v>4948.32</v>
      </c>
      <c r="F18" s="39"/>
      <c r="G18" s="39">
        <v>4427.7</v>
      </c>
      <c r="H18" s="39"/>
      <c r="I18" s="32">
        <v>520.62</v>
      </c>
      <c r="J18" s="32"/>
      <c r="K18" s="32"/>
      <c r="L18" s="32"/>
      <c r="M18" s="32"/>
      <c r="N18" s="32"/>
      <c r="O18" s="32"/>
      <c r="P18" s="32"/>
      <c r="Q18" s="32">
        <f>SUM(F18:P18)</f>
        <v>4948.32</v>
      </c>
      <c r="R18" s="32">
        <f>D18+E18-Q18</f>
        <v>0</v>
      </c>
    </row>
    <row r="19" spans="1:18" s="38" customFormat="1" ht="43.5" hidden="1" customHeight="1" x14ac:dyDescent="0.25">
      <c r="A19" s="40"/>
      <c r="B19" s="41"/>
      <c r="C19" s="27" t="s">
        <v>35</v>
      </c>
      <c r="D19" s="32">
        <v>0</v>
      </c>
      <c r="E19" s="42">
        <v>0</v>
      </c>
      <c r="F19" s="39"/>
      <c r="G19" s="39"/>
      <c r="H19" s="39"/>
      <c r="I19" s="32"/>
      <c r="J19" s="32"/>
      <c r="K19" s="32"/>
      <c r="L19" s="32"/>
      <c r="M19" s="32"/>
      <c r="N19" s="32"/>
      <c r="O19" s="32"/>
      <c r="P19" s="32"/>
      <c r="Q19" s="32">
        <f>SUM(F19:P19)</f>
        <v>0</v>
      </c>
      <c r="R19" s="32">
        <f>D19+E19-Q19</f>
        <v>0</v>
      </c>
    </row>
    <row r="20" spans="1:18" s="38" customFormat="1" ht="29.25" hidden="1" customHeight="1" x14ac:dyDescent="0.25">
      <c r="A20" s="40"/>
      <c r="B20" s="41"/>
      <c r="C20" s="27" t="s">
        <v>36</v>
      </c>
      <c r="D20" s="32">
        <v>0</v>
      </c>
      <c r="E20" s="42">
        <v>0</v>
      </c>
      <c r="F20" s="39"/>
      <c r="G20" s="39"/>
      <c r="H20" s="39"/>
      <c r="I20" s="32"/>
      <c r="J20" s="32"/>
      <c r="K20" s="32"/>
      <c r="L20" s="32"/>
      <c r="M20" s="32"/>
      <c r="N20" s="32"/>
      <c r="O20" s="32"/>
      <c r="P20" s="32"/>
      <c r="Q20" s="32">
        <f>SUM(F20:P20)</f>
        <v>0</v>
      </c>
      <c r="R20" s="32">
        <f>D20+E20-Q20</f>
        <v>0</v>
      </c>
    </row>
    <row r="21" spans="1:18" s="38" customFormat="1" ht="43.5" hidden="1" customHeight="1" x14ac:dyDescent="0.25">
      <c r="A21" s="40"/>
      <c r="B21" s="41"/>
      <c r="C21" s="27" t="s">
        <v>37</v>
      </c>
      <c r="D21" s="32">
        <v>0</v>
      </c>
      <c r="E21" s="42">
        <v>0</v>
      </c>
      <c r="F21" s="39"/>
      <c r="G21" s="39"/>
      <c r="H21" s="39"/>
      <c r="I21" s="32"/>
      <c r="J21" s="32"/>
      <c r="K21" s="32"/>
      <c r="L21" s="32"/>
      <c r="M21" s="32"/>
      <c r="N21" s="32"/>
      <c r="O21" s="32"/>
      <c r="P21" s="32"/>
      <c r="Q21" s="32">
        <f>SUM(F21:P21)</f>
        <v>0</v>
      </c>
      <c r="R21" s="32">
        <f>D21+E21-Q21</f>
        <v>0</v>
      </c>
    </row>
    <row r="22" spans="1:18" s="38" customFormat="1" ht="24" customHeight="1" x14ac:dyDescent="0.25">
      <c r="A22" s="40"/>
      <c r="B22" s="41"/>
      <c r="C22" s="27" t="s">
        <v>38</v>
      </c>
      <c r="D22" s="32">
        <v>0</v>
      </c>
      <c r="E22" s="42">
        <v>30000</v>
      </c>
      <c r="F22" s="39"/>
      <c r="G22" s="39"/>
      <c r="H22" s="39"/>
      <c r="I22" s="32"/>
      <c r="J22" s="32"/>
      <c r="K22" s="32"/>
      <c r="L22" s="32"/>
      <c r="M22" s="32"/>
      <c r="N22" s="32"/>
      <c r="O22" s="32">
        <v>1495</v>
      </c>
      <c r="P22" s="32">
        <v>19547.09</v>
      </c>
      <c r="Q22" s="32">
        <f>SUM(F22:P22)</f>
        <v>21042.09</v>
      </c>
      <c r="R22" s="32">
        <f>D22+E22-Q22</f>
        <v>8957.91</v>
      </c>
    </row>
    <row r="23" spans="1:18" s="38" customFormat="1" ht="29.25" x14ac:dyDescent="0.25">
      <c r="A23" s="40"/>
      <c r="B23" s="41"/>
      <c r="C23" s="27" t="s">
        <v>39</v>
      </c>
      <c r="D23" s="32">
        <v>0</v>
      </c>
      <c r="E23" s="42">
        <v>960</v>
      </c>
      <c r="F23" s="39"/>
      <c r="G23" s="39"/>
      <c r="H23" s="39"/>
      <c r="I23" s="32"/>
      <c r="J23" s="32"/>
      <c r="K23" s="32"/>
      <c r="L23" s="32"/>
      <c r="M23" s="32"/>
      <c r="N23" s="32"/>
      <c r="O23" s="32">
        <v>960</v>
      </c>
      <c r="P23" s="32"/>
      <c r="Q23" s="32">
        <f>SUM(F23:P23)</f>
        <v>960</v>
      </c>
      <c r="R23" s="32">
        <f>D23+E23-Q23</f>
        <v>0</v>
      </c>
    </row>
    <row r="24" spans="1:18" s="38" customFormat="1" ht="43.5" x14ac:dyDescent="0.25">
      <c r="A24" s="40"/>
      <c r="B24" s="41"/>
      <c r="C24" s="27" t="s">
        <v>40</v>
      </c>
      <c r="D24" s="32">
        <v>0</v>
      </c>
      <c r="E24" s="42">
        <v>3000</v>
      </c>
      <c r="F24" s="39"/>
      <c r="G24" s="39"/>
      <c r="H24" s="39"/>
      <c r="I24" s="32"/>
      <c r="J24" s="32"/>
      <c r="K24" s="32"/>
      <c r="L24" s="32"/>
      <c r="M24" s="32"/>
      <c r="N24" s="32"/>
      <c r="O24" s="32">
        <v>3000</v>
      </c>
      <c r="P24" s="32"/>
      <c r="Q24" s="32">
        <f>SUM(F24:P24)</f>
        <v>3000</v>
      </c>
      <c r="R24" s="32">
        <f>D24+E24-Q24</f>
        <v>0</v>
      </c>
    </row>
    <row r="25" spans="1:18" s="38" customFormat="1" ht="43.5" x14ac:dyDescent="0.25">
      <c r="A25" s="40"/>
      <c r="B25" s="41"/>
      <c r="C25" s="27" t="s">
        <v>41</v>
      </c>
      <c r="D25" s="32">
        <v>0</v>
      </c>
      <c r="E25" s="42">
        <v>4800</v>
      </c>
      <c r="F25" s="39"/>
      <c r="G25" s="39"/>
      <c r="H25" s="39"/>
      <c r="I25" s="32"/>
      <c r="J25" s="32"/>
      <c r="K25" s="32"/>
      <c r="L25" s="32"/>
      <c r="M25" s="32"/>
      <c r="N25" s="32"/>
      <c r="O25" s="32">
        <v>4800</v>
      </c>
      <c r="P25" s="32"/>
      <c r="Q25" s="32">
        <f>SUM(F25:P25)</f>
        <v>4800</v>
      </c>
      <c r="R25" s="32">
        <f>D25+E25-Q25</f>
        <v>0</v>
      </c>
    </row>
    <row r="26" spans="1:18" s="38" customFormat="1" ht="43.5" x14ac:dyDescent="0.25">
      <c r="A26" s="40"/>
      <c r="B26" s="41"/>
      <c r="C26" s="27" t="s">
        <v>42</v>
      </c>
      <c r="D26" s="32">
        <v>0</v>
      </c>
      <c r="E26" s="42">
        <v>4000</v>
      </c>
      <c r="F26" s="39"/>
      <c r="G26" s="39"/>
      <c r="H26" s="39"/>
      <c r="I26" s="32"/>
      <c r="J26" s="32"/>
      <c r="K26" s="32"/>
      <c r="L26" s="32"/>
      <c r="M26" s="32"/>
      <c r="N26" s="32"/>
      <c r="O26" s="32">
        <v>4000</v>
      </c>
      <c r="P26" s="32"/>
      <c r="Q26" s="32">
        <f>SUM(F26:P26)</f>
        <v>4000</v>
      </c>
      <c r="R26" s="32">
        <f>D26+E26-Q26</f>
        <v>0</v>
      </c>
    </row>
    <row r="27" spans="1:18" s="38" customFormat="1" ht="30" customHeight="1" x14ac:dyDescent="0.25">
      <c r="A27" s="40"/>
      <c r="B27" s="41"/>
      <c r="C27" s="27" t="s">
        <v>43</v>
      </c>
      <c r="D27" s="32">
        <v>0</v>
      </c>
      <c r="E27" s="42">
        <v>30000</v>
      </c>
      <c r="F27" s="39">
        <v>3720</v>
      </c>
      <c r="G27" s="39">
        <v>3081.27</v>
      </c>
      <c r="H27" s="39"/>
      <c r="I27" s="32">
        <v>252.43</v>
      </c>
      <c r="J27" s="32"/>
      <c r="K27" s="32"/>
      <c r="L27" s="32">
        <v>616.99</v>
      </c>
      <c r="M27" s="32"/>
      <c r="N27" s="32"/>
      <c r="O27" s="32">
        <f>10141.3-922.3</f>
        <v>9219</v>
      </c>
      <c r="P27" s="32">
        <v>13110.31</v>
      </c>
      <c r="Q27" s="32">
        <f>SUM(F27:P27)</f>
        <v>30000</v>
      </c>
      <c r="R27" s="32">
        <f>D27+E27-Q27</f>
        <v>0</v>
      </c>
    </row>
    <row r="28" spans="1:18" s="38" customFormat="1" ht="42.75" hidden="1" customHeight="1" x14ac:dyDescent="0.25">
      <c r="A28" s="40"/>
      <c r="B28" s="41"/>
      <c r="C28" s="27" t="s">
        <v>44</v>
      </c>
      <c r="D28" s="32">
        <v>0</v>
      </c>
      <c r="E28" s="42">
        <v>0</v>
      </c>
      <c r="F28" s="39"/>
      <c r="G28" s="39"/>
      <c r="H28" s="39"/>
      <c r="I28" s="32"/>
      <c r="J28" s="32"/>
      <c r="K28" s="32"/>
      <c r="L28" s="32"/>
      <c r="M28" s="32"/>
      <c r="N28" s="32"/>
      <c r="O28" s="32"/>
      <c r="P28" s="32"/>
      <c r="Q28" s="32">
        <f>SUM(F28:P28)</f>
        <v>0</v>
      </c>
      <c r="R28" s="32">
        <f>D28+E28-Q28</f>
        <v>0</v>
      </c>
    </row>
    <row r="29" spans="1:18" s="38" customFormat="1" ht="28.5" hidden="1" customHeight="1" x14ac:dyDescent="0.25">
      <c r="A29" s="40"/>
      <c r="B29" s="41"/>
      <c r="C29" s="27" t="s">
        <v>45</v>
      </c>
      <c r="D29" s="32">
        <v>0</v>
      </c>
      <c r="E29" s="42">
        <v>0</v>
      </c>
      <c r="F29" s="39"/>
      <c r="G29" s="39"/>
      <c r="H29" s="39"/>
      <c r="I29" s="32"/>
      <c r="J29" s="32"/>
      <c r="K29" s="32"/>
      <c r="L29" s="32"/>
      <c r="M29" s="32"/>
      <c r="N29" s="32"/>
      <c r="O29" s="32"/>
      <c r="P29" s="32"/>
      <c r="Q29" s="32">
        <f>SUM(F29:P29)</f>
        <v>0</v>
      </c>
      <c r="R29" s="32">
        <f>D29+E29-Q29</f>
        <v>0</v>
      </c>
    </row>
    <row r="30" spans="1:18" s="38" customFormat="1" ht="15" hidden="1" customHeight="1" x14ac:dyDescent="0.25">
      <c r="A30" s="40"/>
      <c r="B30" s="41"/>
      <c r="C30" s="27" t="s">
        <v>46</v>
      </c>
      <c r="D30" s="32">
        <v>0</v>
      </c>
      <c r="E30" s="42">
        <v>0</v>
      </c>
      <c r="F30" s="39"/>
      <c r="G30" s="39"/>
      <c r="H30" s="39"/>
      <c r="I30" s="32"/>
      <c r="J30" s="32"/>
      <c r="K30" s="32"/>
      <c r="L30" s="32"/>
      <c r="M30" s="32"/>
      <c r="N30" s="32"/>
      <c r="O30" s="32"/>
      <c r="P30" s="32"/>
      <c r="Q30" s="32">
        <f>SUM(F30:P30)</f>
        <v>0</v>
      </c>
      <c r="R30" s="32">
        <f>D30+E30-Q30</f>
        <v>0</v>
      </c>
    </row>
    <row r="31" spans="1:18" s="38" customFormat="1" ht="15" hidden="1" customHeight="1" x14ac:dyDescent="0.25">
      <c r="A31" s="40"/>
      <c r="B31" s="41"/>
      <c r="C31" s="27" t="s">
        <v>47</v>
      </c>
      <c r="D31" s="32">
        <v>0</v>
      </c>
      <c r="E31" s="42">
        <v>0</v>
      </c>
      <c r="F31" s="39"/>
      <c r="G31" s="39"/>
      <c r="H31" s="39"/>
      <c r="I31" s="32"/>
      <c r="J31" s="32"/>
      <c r="K31" s="32"/>
      <c r="L31" s="32"/>
      <c r="M31" s="32"/>
      <c r="N31" s="32"/>
      <c r="O31" s="32"/>
      <c r="P31" s="32"/>
      <c r="Q31" s="32">
        <f>SUM(F31:P31)</f>
        <v>0</v>
      </c>
      <c r="R31" s="32">
        <f>D31+E31-Q31</f>
        <v>0</v>
      </c>
    </row>
    <row r="32" spans="1:18" s="38" customFormat="1" ht="43.5" x14ac:dyDescent="0.25">
      <c r="A32" s="40"/>
      <c r="B32" s="41"/>
      <c r="C32" s="27" t="s">
        <v>48</v>
      </c>
      <c r="D32" s="32">
        <v>3195.55</v>
      </c>
      <c r="E32" s="42">
        <v>0</v>
      </c>
      <c r="F32" s="39"/>
      <c r="G32" s="39"/>
      <c r="H32" s="39">
        <v>600</v>
      </c>
      <c r="I32" s="32"/>
      <c r="J32" s="32">
        <v>15.61</v>
      </c>
      <c r="K32" s="32">
        <f>181.65+980.28</f>
        <v>1161.93</v>
      </c>
      <c r="L32" s="32">
        <v>168.01</v>
      </c>
      <c r="M32" s="32"/>
      <c r="N32" s="32">
        <v>1250</v>
      </c>
      <c r="O32" s="32"/>
      <c r="P32" s="32"/>
      <c r="Q32" s="32">
        <f>SUM(F32:P32)</f>
        <v>3195.55</v>
      </c>
      <c r="R32" s="32">
        <f>D32+E32-Q32</f>
        <v>0</v>
      </c>
    </row>
    <row r="33" spans="1:150" s="38" customFormat="1" ht="29.25" hidden="1" customHeight="1" x14ac:dyDescent="0.25">
      <c r="A33" s="40"/>
      <c r="B33" s="41"/>
      <c r="C33" s="27" t="s">
        <v>49</v>
      </c>
      <c r="D33" s="32">
        <v>0</v>
      </c>
      <c r="E33" s="42">
        <v>0</v>
      </c>
      <c r="F33" s="39"/>
      <c r="G33" s="39"/>
      <c r="H33" s="39"/>
      <c r="I33" s="32"/>
      <c r="J33" s="32"/>
      <c r="K33" s="32"/>
      <c r="L33" s="32"/>
      <c r="M33" s="32"/>
      <c r="N33" s="32"/>
      <c r="O33" s="32"/>
      <c r="P33" s="32"/>
      <c r="Q33" s="32">
        <f>SUM(F33:P33)</f>
        <v>0</v>
      </c>
      <c r="R33" s="32">
        <f>D33+E33-Q33</f>
        <v>0</v>
      </c>
    </row>
    <row r="34" spans="1:150" s="38" customFormat="1" ht="43.5" hidden="1" customHeight="1" x14ac:dyDescent="0.25">
      <c r="A34" s="40"/>
      <c r="B34" s="41"/>
      <c r="C34" s="27" t="s">
        <v>50</v>
      </c>
      <c r="D34" s="32">
        <v>0</v>
      </c>
      <c r="E34" s="42">
        <v>0</v>
      </c>
      <c r="F34" s="39"/>
      <c r="G34" s="39"/>
      <c r="H34" s="39"/>
      <c r="I34" s="32"/>
      <c r="J34" s="32"/>
      <c r="K34" s="32"/>
      <c r="L34" s="32"/>
      <c r="M34" s="32"/>
      <c r="N34" s="32"/>
      <c r="O34" s="32"/>
      <c r="P34" s="32"/>
      <c r="Q34" s="32">
        <f>SUM(F34:P34)</f>
        <v>0</v>
      </c>
      <c r="R34" s="32">
        <f>D34+E34-Q34</f>
        <v>0</v>
      </c>
    </row>
    <row r="35" spans="1:150" s="38" customFormat="1" ht="29.25" hidden="1" customHeight="1" x14ac:dyDescent="0.25">
      <c r="A35" s="40"/>
      <c r="B35" s="41"/>
      <c r="C35" s="27" t="s">
        <v>51</v>
      </c>
      <c r="D35" s="32">
        <v>0</v>
      </c>
      <c r="E35" s="42">
        <v>0</v>
      </c>
      <c r="F35" s="39"/>
      <c r="G35" s="39"/>
      <c r="H35" s="39"/>
      <c r="I35" s="32"/>
      <c r="J35" s="32"/>
      <c r="K35" s="32"/>
      <c r="L35" s="32"/>
      <c r="M35" s="32"/>
      <c r="N35" s="32"/>
      <c r="O35" s="32"/>
      <c r="P35" s="32"/>
      <c r="Q35" s="32">
        <f>SUM(F35:P35)</f>
        <v>0</v>
      </c>
      <c r="R35" s="32">
        <f>D35+E35-Q35</f>
        <v>0</v>
      </c>
    </row>
    <row r="36" spans="1:150" s="38" customFormat="1" ht="29.25" x14ac:dyDescent="0.25">
      <c r="A36" s="40"/>
      <c r="B36" s="41"/>
      <c r="C36" s="27" t="s">
        <v>52</v>
      </c>
      <c r="D36" s="32">
        <v>9724.2000000000007</v>
      </c>
      <c r="E36" s="42">
        <v>3000</v>
      </c>
      <c r="F36" s="39"/>
      <c r="G36" s="39">
        <v>4816.1099999999997</v>
      </c>
      <c r="H36" s="39"/>
      <c r="I36" s="32"/>
      <c r="J36" s="32"/>
      <c r="K36" s="32"/>
      <c r="L36" s="32"/>
      <c r="M36" s="32">
        <v>7908.09</v>
      </c>
      <c r="N36" s="32"/>
      <c r="O36" s="32"/>
      <c r="P36" s="32">
        <v>0</v>
      </c>
      <c r="Q36" s="32">
        <f>SUM(F36:P36)</f>
        <v>12724.2</v>
      </c>
      <c r="R36" s="32">
        <f>D36+E36-Q36</f>
        <v>0</v>
      </c>
    </row>
    <row r="37" spans="1:150" s="38" customFormat="1" ht="43.5" hidden="1" customHeight="1" x14ac:dyDescent="0.25">
      <c r="A37" s="40"/>
      <c r="B37" s="41"/>
      <c r="C37" s="27" t="s">
        <v>53</v>
      </c>
      <c r="D37" s="32">
        <v>0</v>
      </c>
      <c r="E37" s="42">
        <v>0</v>
      </c>
      <c r="F37" s="39"/>
      <c r="G37" s="39"/>
      <c r="H37" s="39"/>
      <c r="I37" s="32"/>
      <c r="J37" s="32"/>
      <c r="K37" s="32"/>
      <c r="L37" s="32"/>
      <c r="M37" s="32"/>
      <c r="N37" s="32"/>
      <c r="O37" s="32"/>
      <c r="P37" s="32"/>
      <c r="Q37" s="32">
        <f>SUM(F37:P37)</f>
        <v>0</v>
      </c>
      <c r="R37" s="32">
        <f>D37+E37-Q37</f>
        <v>0</v>
      </c>
    </row>
    <row r="38" spans="1:150" s="38" customFormat="1" ht="43.5" customHeight="1" x14ac:dyDescent="0.25">
      <c r="A38" s="40"/>
      <c r="B38" s="43"/>
      <c r="C38" s="27" t="s">
        <v>54</v>
      </c>
      <c r="D38" s="32">
        <v>0</v>
      </c>
      <c r="E38" s="42">
        <v>9175.4500000000007</v>
      </c>
      <c r="F38" s="39"/>
      <c r="G38" s="39"/>
      <c r="H38" s="39"/>
      <c r="I38" s="32"/>
      <c r="J38" s="32"/>
      <c r="K38" s="32"/>
      <c r="L38" s="32"/>
      <c r="M38" s="32"/>
      <c r="N38" s="32"/>
      <c r="O38" s="32"/>
      <c r="P38" s="32"/>
      <c r="Q38" s="32">
        <f>SUM(F38:P38)</f>
        <v>0</v>
      </c>
      <c r="R38" s="32">
        <f>D38+E38-Q38</f>
        <v>9175.4500000000007</v>
      </c>
    </row>
    <row r="39" spans="1:150" s="50" customFormat="1" ht="18" customHeight="1" x14ac:dyDescent="0.25">
      <c r="A39" s="44" t="s">
        <v>55</v>
      </c>
      <c r="B39" s="45"/>
      <c r="C39" s="46"/>
      <c r="D39" s="47">
        <f t="shared" ref="D39:L39" si="0">SUM(D7:D38)</f>
        <v>32992.32</v>
      </c>
      <c r="E39" s="48">
        <f t="shared" si="0"/>
        <v>247113.77000000002</v>
      </c>
      <c r="F39" s="47">
        <f t="shared" si="0"/>
        <v>3720</v>
      </c>
      <c r="G39" s="47">
        <f t="shared" si="0"/>
        <v>12325.079999999998</v>
      </c>
      <c r="H39" s="47">
        <f t="shared" si="0"/>
        <v>1600</v>
      </c>
      <c r="I39" s="47">
        <f t="shared" si="0"/>
        <v>773.05</v>
      </c>
      <c r="J39" s="47">
        <f t="shared" si="0"/>
        <v>15.61</v>
      </c>
      <c r="K39" s="47">
        <f t="shared" si="0"/>
        <v>1161.93</v>
      </c>
      <c r="L39" s="47">
        <f t="shared" si="0"/>
        <v>785</v>
      </c>
      <c r="M39" s="47">
        <f>SUM(M6:M38)</f>
        <v>10000</v>
      </c>
      <c r="N39" s="47">
        <f>SUM(N7:N38)</f>
        <v>1250</v>
      </c>
      <c r="O39" s="47">
        <f>SUM(O6:O38)</f>
        <v>23474</v>
      </c>
      <c r="P39" s="47">
        <f>SUM(P7:P38)</f>
        <v>59124.02</v>
      </c>
      <c r="Q39" s="49">
        <f>SUM(F39:P39)</f>
        <v>114228.69</v>
      </c>
      <c r="R39" s="47">
        <f>D39+E39-Q39</f>
        <v>165877.40000000002</v>
      </c>
    </row>
    <row r="40" spans="1:150" s="38" customFormat="1" ht="44.25" x14ac:dyDescent="0.3">
      <c r="A40" s="51">
        <v>2</v>
      </c>
      <c r="B40" s="52" t="s">
        <v>56</v>
      </c>
      <c r="C40" s="27" t="s">
        <v>57</v>
      </c>
      <c r="D40" s="30"/>
      <c r="E40" s="37">
        <v>0</v>
      </c>
      <c r="F40" s="37"/>
      <c r="G40" s="31"/>
      <c r="H40" s="53"/>
      <c r="I40" s="53"/>
      <c r="J40" s="53"/>
      <c r="K40" s="33"/>
      <c r="L40" s="33"/>
      <c r="M40" s="33"/>
      <c r="N40" s="33"/>
      <c r="O40" s="33"/>
      <c r="P40" s="33"/>
      <c r="Q40" s="32">
        <f>SUM(F40:P40)</f>
        <v>0</v>
      </c>
      <c r="R40" s="31">
        <f>D40+E40-Q40</f>
        <v>0</v>
      </c>
    </row>
    <row r="41" spans="1:150" s="38" customFormat="1" ht="86.25" customHeight="1" x14ac:dyDescent="0.3">
      <c r="A41" s="51">
        <v>3</v>
      </c>
      <c r="B41" s="54" t="s">
        <v>58</v>
      </c>
      <c r="C41" s="55" t="s">
        <v>59</v>
      </c>
      <c r="D41" s="56">
        <v>-7000</v>
      </c>
      <c r="E41" s="57">
        <v>20000</v>
      </c>
      <c r="F41" s="57"/>
      <c r="G41" s="58"/>
      <c r="H41" s="59"/>
      <c r="I41" s="59"/>
      <c r="J41" s="59"/>
      <c r="K41" s="60"/>
      <c r="L41" s="60"/>
      <c r="M41" s="60"/>
      <c r="N41" s="60"/>
      <c r="O41" s="60"/>
      <c r="P41" s="60"/>
      <c r="Q41" s="32">
        <f>SUM(F41:P41)</f>
        <v>0</v>
      </c>
      <c r="R41" s="31">
        <f>D41+E41-Q41</f>
        <v>13000</v>
      </c>
    </row>
    <row r="42" spans="1:150" s="38" customFormat="1" ht="105" customHeight="1" x14ac:dyDescent="0.3">
      <c r="A42" s="51">
        <v>4</v>
      </c>
      <c r="B42" s="54" t="s">
        <v>60</v>
      </c>
      <c r="C42" s="55" t="s">
        <v>61</v>
      </c>
      <c r="D42" s="56">
        <v>0</v>
      </c>
      <c r="E42" s="57">
        <v>184424</v>
      </c>
      <c r="F42" s="57"/>
      <c r="G42" s="58"/>
      <c r="H42" s="59"/>
      <c r="I42" s="59"/>
      <c r="J42" s="59"/>
      <c r="K42" s="60"/>
      <c r="L42" s="60"/>
      <c r="M42" s="60"/>
      <c r="N42" s="60"/>
      <c r="O42" s="61">
        <f>299+506+117.3</f>
        <v>922.3</v>
      </c>
      <c r="P42" s="61">
        <v>2001</v>
      </c>
      <c r="Q42" s="32">
        <f>SUM(F42:P42)</f>
        <v>2923.3</v>
      </c>
      <c r="R42" s="31">
        <f>D42+E42-Q42</f>
        <v>181500.7</v>
      </c>
    </row>
    <row r="43" spans="1:150" s="63" customFormat="1" ht="18.75" customHeight="1" x14ac:dyDescent="0.25">
      <c r="A43" s="44" t="s">
        <v>55</v>
      </c>
      <c r="B43" s="45"/>
      <c r="C43" s="62"/>
      <c r="D43" s="70">
        <f>SUM(D40:D42)</f>
        <v>-7000</v>
      </c>
      <c r="E43" s="71">
        <f>SUM(E40:E42)</f>
        <v>204424</v>
      </c>
      <c r="F43" s="72"/>
      <c r="G43" s="72"/>
      <c r="H43" s="72"/>
      <c r="I43" s="72"/>
      <c r="J43" s="72"/>
      <c r="K43" s="73"/>
      <c r="L43" s="73"/>
      <c r="M43" s="73"/>
      <c r="N43" s="73"/>
      <c r="O43" s="74">
        <v>922.3</v>
      </c>
      <c r="P43" s="74">
        <f>P42</f>
        <v>2001</v>
      </c>
      <c r="Q43" s="75">
        <f>Q42</f>
        <v>2923.3</v>
      </c>
      <c r="R43" s="76">
        <f>SUM(R40:R42)</f>
        <v>194500.7</v>
      </c>
    </row>
    <row r="44" spans="1:150" s="69" customFormat="1" ht="18.75" x14ac:dyDescent="0.3">
      <c r="A44" s="64" t="s">
        <v>62</v>
      </c>
      <c r="B44" s="45"/>
      <c r="C44" s="65"/>
      <c r="D44" s="66">
        <f>D39+D43</f>
        <v>25992.32</v>
      </c>
      <c r="E44" s="66">
        <f>E43+E39</f>
        <v>451537.77</v>
      </c>
      <c r="F44" s="67">
        <f>F39+F43</f>
        <v>3720</v>
      </c>
      <c r="G44" s="67">
        <f>G39+G43</f>
        <v>12325.079999999998</v>
      </c>
      <c r="H44" s="67">
        <f>H39+H43</f>
        <v>1600</v>
      </c>
      <c r="I44" s="67">
        <f>I39</f>
        <v>773.05</v>
      </c>
      <c r="J44" s="67">
        <f>J39+J43</f>
        <v>15.61</v>
      </c>
      <c r="K44" s="67">
        <f>K39+K43</f>
        <v>1161.93</v>
      </c>
      <c r="L44" s="67">
        <f>L39+L43</f>
        <v>785</v>
      </c>
      <c r="M44" s="67">
        <f>M39+M43</f>
        <v>10000</v>
      </c>
      <c r="N44" s="67">
        <f>N39+N43</f>
        <v>1250</v>
      </c>
      <c r="O44" s="67">
        <f>O39+O43</f>
        <v>24396.3</v>
      </c>
      <c r="P44" s="67">
        <f>P39+P43</f>
        <v>61125.02</v>
      </c>
      <c r="Q44" s="66">
        <f>Q39+Q43</f>
        <v>117151.99</v>
      </c>
      <c r="R44" s="66">
        <f>D44+E44-Q44</f>
        <v>360378.10000000003</v>
      </c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</row>
  </sheetData>
  <mergeCells count="27">
    <mergeCell ref="A7:A12"/>
    <mergeCell ref="B7:B38"/>
    <mergeCell ref="A39:B39"/>
    <mergeCell ref="A43:B43"/>
    <mergeCell ref="A44:B44"/>
    <mergeCell ref="M4:M5"/>
    <mergeCell ref="N4:N5"/>
    <mergeCell ref="O4:O5"/>
    <mergeCell ref="P4:P5"/>
    <mergeCell ref="Q4:Q5"/>
    <mergeCell ref="A6:K6"/>
    <mergeCell ref="G4:G5"/>
    <mergeCell ref="H4:H5"/>
    <mergeCell ref="I4:I5"/>
    <mergeCell ref="J4:J5"/>
    <mergeCell ref="K4:K5"/>
    <mergeCell ref="L4:L5"/>
    <mergeCell ref="A1:R1"/>
    <mergeCell ref="A2:R2"/>
    <mergeCell ref="A3:A5"/>
    <mergeCell ref="B3:B5"/>
    <mergeCell ref="C3:C5"/>
    <mergeCell ref="D3:D5"/>
    <mergeCell ref="E3:E5"/>
    <mergeCell ref="F3:Q3"/>
    <mergeCell ref="R3:R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2014-09-15T07:07:27Z</dcterms:modified>
</cp:coreProperties>
</file>