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4" i="1" l="1"/>
  <c r="K24" i="1"/>
  <c r="I24" i="1"/>
  <c r="G24" i="1"/>
  <c r="E24" i="1"/>
  <c r="E23" i="1"/>
  <c r="P22" i="1"/>
  <c r="P23" i="1" s="1"/>
  <c r="P21" i="1"/>
  <c r="N20" i="1"/>
  <c r="N24" i="1" s="1"/>
  <c r="M20" i="1"/>
  <c r="L20" i="1"/>
  <c r="L24" i="1" s="1"/>
  <c r="K20" i="1"/>
  <c r="J20" i="1"/>
  <c r="J24" i="1" s="1"/>
  <c r="I20" i="1"/>
  <c r="H20" i="1"/>
  <c r="H24" i="1" s="1"/>
  <c r="G20" i="1"/>
  <c r="F20" i="1"/>
  <c r="F24" i="1" s="1"/>
  <c r="O24" i="1" s="1"/>
  <c r="E20" i="1"/>
  <c r="D20" i="1"/>
  <c r="D24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N9" i="1"/>
  <c r="P8" i="1"/>
  <c r="O8" i="1"/>
  <c r="P7" i="1"/>
  <c r="O7" i="1"/>
  <c r="P20" i="1" l="1"/>
  <c r="P24" i="1" s="1"/>
  <c r="O20" i="1"/>
</calcChain>
</file>

<file path=xl/sharedStrings.xml><?xml version="1.0" encoding="utf-8"?>
<sst xmlns="http://schemas.openxmlformats.org/spreadsheetml/2006/main" count="40" uniqueCount="39">
  <si>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</si>
  <si>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III квартал 2014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</si>
  <si>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</si>
  <si>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</si>
  <si>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</si>
  <si>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</si>
  <si>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</si>
  <si>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Остаток на конец периода</t>
  </si>
  <si>
    <t>Охрана</t>
  </si>
  <si>
    <t>Вывоз мусора</t>
  </si>
  <si>
    <t>Оплата отопления</t>
  </si>
  <si>
    <t>Банковское обслужи-вание</t>
  </si>
  <si>
    <t>Бухгалтерское обслуживание</t>
  </si>
  <si>
    <t>Интернет</t>
  </si>
  <si>
    <t>Почта</t>
  </si>
  <si>
    <t>Налоги</t>
  </si>
  <si>
    <t>ЗП</t>
  </si>
  <si>
    <t>Итого</t>
  </si>
  <si>
    <t>Июль</t>
  </si>
  <si>
    <t>Центр помощи детям "Звездный дождь"</t>
  </si>
  <si>
    <t>Чинькова Юлия Викторовна</t>
  </si>
  <si>
    <t>Жолдыбин Александр Алексеевич</t>
  </si>
  <si>
    <t>ООО "ТехПромСтрой"</t>
  </si>
  <si>
    <t>пожертвование центр (через ящик)</t>
  </si>
  <si>
    <t>Пожертвование через интернет</t>
  </si>
  <si>
    <t>ООО "Южуралсервис"</t>
  </si>
  <si>
    <t>ООО "Гилмон"</t>
  </si>
  <si>
    <t>ИП Банников Владимир Иванович</t>
  </si>
  <si>
    <t>Футбольный клуб "Триумф"</t>
  </si>
  <si>
    <t>Еременко Дмитрий Олегович</t>
  </si>
  <si>
    <t>Украинцев Олег Андреевич</t>
  </si>
  <si>
    <t>Левченко Татьяна Львовна</t>
  </si>
  <si>
    <t>ИП Серова Полина Викторовна</t>
  </si>
  <si>
    <t>Итого:</t>
  </si>
  <si>
    <t>Солнечная улыбка</t>
  </si>
  <si>
    <t>Наличные, ящик для сбора пожертвований</t>
  </si>
  <si>
    <t>проект "Группа поддержки родителей, имеющих детей с ОВЗ"</t>
  </si>
  <si>
    <t>АНО Региональный центр вектор"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</si>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</sst>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>
      <alignment horizontal="right" wrapText="1"/>
    </xf>
    <xf numFmtId="4" fontId="2" fillId="2" borderId="9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8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/>
    </xf>
    <xf numFmtId="0" fontId="0" fillId="0" borderId="6" xfId="0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 wrapText="1"/>
    </xf>
    <xf numFmtId="4" fontId="2" fillId="2" borderId="0" xfId="0" applyNumberFormat="1" applyFont="1" applyFill="1" applyAlignment="1">
      <alignment horizontal="right"/>
    </xf>
    <xf numFmtId="0" fontId="0" fillId="0" borderId="7" xfId="0" applyBorder="1" applyAlignment="1">
      <alignment horizontal="center" vertical="center"/>
    </xf>
    <xf numFmtId="0" fontId="8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right"/>
    </xf>
    <xf numFmtId="4" fontId="8" fillId="3" borderId="8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center" wrapText="1"/>
    </xf>
    <xf numFmtId="0" fontId="6" fillId="2" borderId="3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right" wrapText="1"/>
    </xf>
    <xf numFmtId="4" fontId="2" fillId="2" borderId="10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right" wrapText="1"/>
    </xf>
    <xf numFmtId="4" fontId="8" fillId="3" borderId="3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25"/>
  <sheetViews>
    <sheetView tabSelected="1" workbookViewId="0">
      <selection activeCell="G8" sqref="G8"/>
    </sheetView>
  </sheetViews>
  <sheetFormatPr defaultRowHeight="15" x14ac:dyDescent="0.25"/>
  <cols>
    <col min="1" max="1" width="3.140625" style="2" customWidth="1"/>
    <col min="2" max="2" width="17.42578125" style="2" customWidth="1"/>
    <col min="3" max="3" width="18.42578125" style="2" customWidth="1"/>
    <col min="4" max="4" width="16" style="2" customWidth="1"/>
    <col min="5" max="5" width="20.7109375" style="2" customWidth="1"/>
    <col min="6" max="6" width="11" style="2" customWidth="1"/>
    <col min="7" max="8" width="13.42578125" style="2" customWidth="1"/>
    <col min="9" max="9" width="12.28515625" style="2" customWidth="1"/>
    <col min="10" max="10" width="14.140625" style="2" customWidth="1"/>
    <col min="11" max="11" width="12.85546875" style="2" customWidth="1"/>
    <col min="12" max="12" width="13" style="2" customWidth="1"/>
    <col min="13" max="13" width="14" style="2" customWidth="1"/>
    <col min="14" max="14" width="14.28515625" style="2" customWidth="1"/>
    <col min="15" max="15" width="16.42578125" style="2" customWidth="1"/>
    <col min="16" max="16" width="15" style="2" customWidth="1"/>
    <col min="17" max="17" width="10" style="2" bestFit="1" customWidth="1"/>
    <col min="18" max="16384" width="9.140625" style="2"/>
  </cols>
  <sheetData>
    <row r="1" spans="1:34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4" customFormat="1" ht="1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4" ht="1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9"/>
      <c r="G3" s="9"/>
      <c r="H3" s="9"/>
      <c r="I3" s="9"/>
      <c r="J3" s="9"/>
      <c r="K3" s="9"/>
      <c r="L3" s="9"/>
      <c r="M3" s="9"/>
      <c r="N3" s="9"/>
      <c r="O3" s="10"/>
      <c r="P3" s="11" t="s">
        <v>7</v>
      </c>
    </row>
    <row r="4" spans="1:34" ht="30" customHeight="1" x14ac:dyDescent="0.25">
      <c r="A4" s="5"/>
      <c r="B4" s="12"/>
      <c r="C4" s="7"/>
      <c r="D4" s="8"/>
      <c r="E4" s="12"/>
      <c r="F4" s="8" t="s">
        <v>8</v>
      </c>
      <c r="G4" s="6" t="s">
        <v>9</v>
      </c>
      <c r="H4" s="6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spans="1:34" ht="24.75" customHeight="1" x14ac:dyDescent="0.25">
      <c r="A5" s="5"/>
      <c r="B5" s="15"/>
      <c r="C5" s="7"/>
      <c r="D5" s="8"/>
      <c r="E5" s="15"/>
      <c r="F5" s="8"/>
      <c r="G5" s="15"/>
      <c r="H5" s="15"/>
      <c r="I5" s="16"/>
      <c r="J5" s="16"/>
      <c r="K5" s="16"/>
      <c r="L5" s="16"/>
      <c r="M5" s="16"/>
      <c r="N5" s="16"/>
      <c r="O5" s="16"/>
      <c r="P5" s="17"/>
    </row>
    <row r="6" spans="1:34" ht="26.25" x14ac:dyDescent="0.4">
      <c r="A6" s="18" t="s">
        <v>18</v>
      </c>
      <c r="B6" s="19"/>
      <c r="C6" s="19"/>
      <c r="D6" s="19"/>
      <c r="E6" s="19"/>
      <c r="F6" s="19"/>
      <c r="G6" s="19"/>
      <c r="H6" s="20"/>
      <c r="I6" s="21"/>
      <c r="J6" s="21"/>
      <c r="K6" s="21"/>
      <c r="L6" s="21"/>
      <c r="M6" s="21"/>
      <c r="N6" s="21"/>
      <c r="O6" s="21"/>
      <c r="P6" s="22"/>
    </row>
    <row r="7" spans="1:34" s="31" customFormat="1" ht="29.25" x14ac:dyDescent="0.25">
      <c r="A7" s="23">
        <v>1</v>
      </c>
      <c r="B7" s="24" t="s">
        <v>19</v>
      </c>
      <c r="C7" s="25" t="s">
        <v>20</v>
      </c>
      <c r="D7" s="26"/>
      <c r="E7" s="27">
        <v>2000</v>
      </c>
      <c r="F7" s="28">
        <v>1110.0899999999999</v>
      </c>
      <c r="G7" s="28"/>
      <c r="H7" s="28"/>
      <c r="I7" s="29"/>
      <c r="J7" s="29"/>
      <c r="K7" s="30"/>
      <c r="L7" s="29">
        <v>798</v>
      </c>
      <c r="M7" s="30"/>
      <c r="N7" s="30"/>
      <c r="O7" s="29">
        <f>SUM(F7:N7)</f>
        <v>1908.09</v>
      </c>
      <c r="P7" s="28">
        <f>D7+E7-O7</f>
        <v>91.910000000000082</v>
      </c>
    </row>
    <row r="8" spans="1:34" s="36" customFormat="1" ht="43.5" x14ac:dyDescent="0.25">
      <c r="A8" s="32"/>
      <c r="B8" s="33"/>
      <c r="C8" s="25" t="s">
        <v>21</v>
      </c>
      <c r="D8" s="34">
        <v>0</v>
      </c>
      <c r="E8" s="35">
        <v>1000</v>
      </c>
      <c r="F8" s="28"/>
      <c r="G8" s="28"/>
      <c r="H8" s="28">
        <v>611.09</v>
      </c>
      <c r="I8" s="29">
        <v>388.91</v>
      </c>
      <c r="J8" s="29"/>
      <c r="K8" s="29"/>
      <c r="L8" s="30"/>
      <c r="M8" s="30"/>
      <c r="N8" s="30"/>
      <c r="O8" s="29">
        <f t="shared" ref="O8:O20" si="0">SUM(F8:N8)</f>
        <v>1000</v>
      </c>
      <c r="P8" s="28">
        <f>D8+E8-O8</f>
        <v>0</v>
      </c>
    </row>
    <row r="9" spans="1:34" s="36" customFormat="1" ht="36.75" customHeight="1" x14ac:dyDescent="0.25">
      <c r="A9" s="32"/>
      <c r="B9" s="33"/>
      <c r="C9" s="25" t="s">
        <v>22</v>
      </c>
      <c r="D9" s="34">
        <v>20975.32</v>
      </c>
      <c r="E9" s="35">
        <v>20000</v>
      </c>
      <c r="F9" s="30"/>
      <c r="G9" s="28"/>
      <c r="H9" s="28"/>
      <c r="I9" s="28"/>
      <c r="J9" s="29"/>
      <c r="K9" s="30"/>
      <c r="L9" s="30"/>
      <c r="M9" s="29"/>
      <c r="N9" s="29">
        <f>5546.04+9334.32+4614.31+1499.99</f>
        <v>20994.660000000003</v>
      </c>
      <c r="O9" s="29">
        <f t="shared" si="0"/>
        <v>20994.660000000003</v>
      </c>
      <c r="P9" s="28">
        <f>D9+E9-O9</f>
        <v>19980.659999999996</v>
      </c>
    </row>
    <row r="10" spans="1:34" s="31" customFormat="1" ht="43.5" x14ac:dyDescent="0.25">
      <c r="A10" s="37"/>
      <c r="B10" s="38"/>
      <c r="C10" s="25" t="s">
        <v>23</v>
      </c>
      <c r="D10" s="28">
        <v>223.02</v>
      </c>
      <c r="E10" s="35">
        <v>0</v>
      </c>
      <c r="F10" s="34"/>
      <c r="G10" s="28"/>
      <c r="H10" s="28">
        <v>223.02</v>
      </c>
      <c r="I10" s="29"/>
      <c r="J10" s="29"/>
      <c r="K10" s="29"/>
      <c r="L10" s="29"/>
      <c r="M10" s="29"/>
      <c r="N10" s="29"/>
      <c r="O10" s="29">
        <f t="shared" si="0"/>
        <v>223.02</v>
      </c>
      <c r="P10" s="28">
        <f>D10+E10-O10</f>
        <v>0</v>
      </c>
    </row>
    <row r="11" spans="1:34" s="36" customFormat="1" ht="29.25" x14ac:dyDescent="0.25">
      <c r="A11" s="37"/>
      <c r="B11" s="38"/>
      <c r="C11" s="25" t="s">
        <v>24</v>
      </c>
      <c r="D11" s="29">
        <v>0</v>
      </c>
      <c r="E11" s="39">
        <v>1096</v>
      </c>
      <c r="F11" s="40">
        <v>489.91</v>
      </c>
      <c r="G11" s="29"/>
      <c r="H11" s="29"/>
      <c r="I11" s="29">
        <v>606.09</v>
      </c>
      <c r="J11" s="29"/>
      <c r="K11" s="29"/>
      <c r="L11" s="29"/>
      <c r="M11" s="29"/>
      <c r="N11" s="29"/>
      <c r="O11" s="29">
        <f t="shared" si="0"/>
        <v>1096</v>
      </c>
      <c r="P11" s="29">
        <f>D11+E11-O11</f>
        <v>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s="36" customFormat="1" ht="29.25" x14ac:dyDescent="0.25">
      <c r="A12" s="37"/>
      <c r="B12" s="38"/>
      <c r="C12" s="25" t="s">
        <v>25</v>
      </c>
      <c r="D12" s="29">
        <v>0</v>
      </c>
      <c r="E12" s="39">
        <v>30000</v>
      </c>
      <c r="F12" s="40"/>
      <c r="G12" s="29"/>
      <c r="H12" s="29"/>
      <c r="I12" s="29"/>
      <c r="J12" s="29"/>
      <c r="K12" s="29"/>
      <c r="L12" s="29"/>
      <c r="M12" s="29"/>
      <c r="N12" s="29">
        <v>30000</v>
      </c>
      <c r="O12" s="29">
        <f t="shared" si="0"/>
        <v>30000</v>
      </c>
      <c r="P12" s="29">
        <f>D12+E12-O12</f>
        <v>0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s="36" customFormat="1" ht="23.25" customHeight="1" x14ac:dyDescent="0.25">
      <c r="A13" s="37"/>
      <c r="B13" s="38"/>
      <c r="C13" s="25" t="s">
        <v>26</v>
      </c>
      <c r="D13" s="29">
        <v>30000</v>
      </c>
      <c r="E13" s="39">
        <v>0</v>
      </c>
      <c r="F13" s="40"/>
      <c r="G13" s="29"/>
      <c r="H13" s="29"/>
      <c r="I13" s="29"/>
      <c r="J13" s="29">
        <v>10000</v>
      </c>
      <c r="K13" s="29"/>
      <c r="L13" s="29"/>
      <c r="M13" s="29">
        <v>20000</v>
      </c>
      <c r="N13" s="29"/>
      <c r="O13" s="29">
        <f t="shared" si="0"/>
        <v>30000</v>
      </c>
      <c r="P13" s="29">
        <f>D13+E13-O13</f>
        <v>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s="36" customFormat="1" ht="43.5" x14ac:dyDescent="0.25">
      <c r="A14" s="37"/>
      <c r="B14" s="38"/>
      <c r="C14" s="25" t="s">
        <v>27</v>
      </c>
      <c r="D14" s="29">
        <v>4000</v>
      </c>
      <c r="E14" s="39">
        <v>0</v>
      </c>
      <c r="F14" s="40"/>
      <c r="G14" s="29"/>
      <c r="H14" s="29"/>
      <c r="I14" s="29"/>
      <c r="J14" s="29"/>
      <c r="K14" s="29"/>
      <c r="L14" s="29"/>
      <c r="M14" s="29">
        <v>804.45</v>
      </c>
      <c r="N14" s="29"/>
      <c r="O14" s="29">
        <f t="shared" si="0"/>
        <v>804.45</v>
      </c>
      <c r="P14" s="29">
        <f>D14+E14-O14</f>
        <v>3195.55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s="36" customFormat="1" ht="29.25" x14ac:dyDescent="0.25">
      <c r="A15" s="37"/>
      <c r="B15" s="38"/>
      <c r="C15" s="25" t="s">
        <v>28</v>
      </c>
      <c r="D15" s="29">
        <v>30000</v>
      </c>
      <c r="E15" s="39">
        <v>0</v>
      </c>
      <c r="F15" s="40"/>
      <c r="G15" s="29"/>
      <c r="H15" s="29"/>
      <c r="I15" s="29"/>
      <c r="J15" s="29"/>
      <c r="K15" s="29"/>
      <c r="L15" s="29"/>
      <c r="M15" s="29">
        <v>30000</v>
      </c>
      <c r="N15" s="29"/>
      <c r="O15" s="29">
        <f t="shared" si="0"/>
        <v>30000</v>
      </c>
      <c r="P15" s="29">
        <f>D15+E15-O15</f>
        <v>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s="36" customFormat="1" ht="43.5" x14ac:dyDescent="0.25">
      <c r="A16" s="37"/>
      <c r="B16" s="38"/>
      <c r="C16" s="25" t="s">
        <v>29</v>
      </c>
      <c r="D16" s="29">
        <v>50000</v>
      </c>
      <c r="E16" s="39">
        <v>0</v>
      </c>
      <c r="F16" s="40"/>
      <c r="G16" s="29"/>
      <c r="H16" s="29"/>
      <c r="I16" s="29"/>
      <c r="J16" s="29"/>
      <c r="K16" s="29"/>
      <c r="L16" s="29"/>
      <c r="M16" s="29"/>
      <c r="N16" s="29">
        <v>50000</v>
      </c>
      <c r="O16" s="29">
        <f t="shared" si="0"/>
        <v>50000</v>
      </c>
      <c r="P16" s="29">
        <f>D16+E16-O16</f>
        <v>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166" s="36" customFormat="1" ht="29.25" x14ac:dyDescent="0.25">
      <c r="A17" s="37"/>
      <c r="B17" s="38"/>
      <c r="C17" s="25" t="s">
        <v>30</v>
      </c>
      <c r="D17" s="29">
        <v>1500</v>
      </c>
      <c r="E17" s="39">
        <v>0</v>
      </c>
      <c r="F17" s="40"/>
      <c r="G17" s="29">
        <v>144.22999999999999</v>
      </c>
      <c r="H17" s="29">
        <v>105.77</v>
      </c>
      <c r="I17" s="29"/>
      <c r="J17" s="29"/>
      <c r="K17" s="29">
        <v>1250</v>
      </c>
      <c r="L17" s="29"/>
      <c r="M17" s="29"/>
      <c r="N17" s="29"/>
      <c r="O17" s="29">
        <f t="shared" si="0"/>
        <v>1500</v>
      </c>
      <c r="P17" s="29">
        <f>D17+E17-O17</f>
        <v>0</v>
      </c>
      <c r="Q17" s="4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166" s="36" customFormat="1" ht="29.25" x14ac:dyDescent="0.25">
      <c r="A18" s="37"/>
      <c r="B18" s="38"/>
      <c r="C18" s="25" t="s">
        <v>31</v>
      </c>
      <c r="D18" s="29">
        <v>18000</v>
      </c>
      <c r="E18" s="39">
        <v>3000</v>
      </c>
      <c r="F18" s="40"/>
      <c r="G18" s="29"/>
      <c r="H18" s="29"/>
      <c r="I18" s="29"/>
      <c r="J18" s="29"/>
      <c r="K18" s="29"/>
      <c r="L18" s="29"/>
      <c r="M18" s="29"/>
      <c r="N18" s="29">
        <v>11275.8</v>
      </c>
      <c r="O18" s="29">
        <f t="shared" si="0"/>
        <v>11275.8</v>
      </c>
      <c r="P18" s="29">
        <f>D18+E18-O18</f>
        <v>9724.2000000000007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166" s="36" customFormat="1" ht="43.5" x14ac:dyDescent="0.25">
      <c r="A19" s="37"/>
      <c r="B19" s="42"/>
      <c r="C19" s="25" t="s">
        <v>32</v>
      </c>
      <c r="D19" s="29">
        <v>0</v>
      </c>
      <c r="E19" s="39">
        <v>500</v>
      </c>
      <c r="F19" s="40"/>
      <c r="G19" s="29">
        <v>500</v>
      </c>
      <c r="H19" s="29"/>
      <c r="I19" s="29"/>
      <c r="J19" s="29"/>
      <c r="K19" s="29"/>
      <c r="L19" s="29"/>
      <c r="M19" s="29"/>
      <c r="N19" s="29"/>
      <c r="O19" s="29">
        <f t="shared" si="0"/>
        <v>500</v>
      </c>
      <c r="P19" s="29">
        <f>D19+E19-O19</f>
        <v>0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166" s="36" customFormat="1" ht="18" customHeight="1" x14ac:dyDescent="0.25">
      <c r="A20" s="43" t="s">
        <v>33</v>
      </c>
      <c r="B20" s="44"/>
      <c r="C20" s="44"/>
      <c r="D20" s="45">
        <f>SUM(D7:D19)</f>
        <v>154698.34</v>
      </c>
      <c r="E20" s="46">
        <f>SUM(E7:E19)</f>
        <v>57596</v>
      </c>
      <c r="F20" s="45">
        <f>SUM(F7:F12)</f>
        <v>1600</v>
      </c>
      <c r="G20" s="45">
        <f>SUM(G7:G19)</f>
        <v>644.23</v>
      </c>
      <c r="H20" s="45">
        <f>SUM(H7:H19)</f>
        <v>939.88</v>
      </c>
      <c r="I20" s="45">
        <f>SUM(I7:I12)</f>
        <v>995</v>
      </c>
      <c r="J20" s="45">
        <f>SUM(J6:J19)</f>
        <v>10000</v>
      </c>
      <c r="K20" s="45">
        <f>SUM(K7:K19)</f>
        <v>1250</v>
      </c>
      <c r="L20" s="45">
        <f>SUM(L7:L12)</f>
        <v>798</v>
      </c>
      <c r="M20" s="45">
        <f>SUM(M6:M19)</f>
        <v>50804.45</v>
      </c>
      <c r="N20" s="45">
        <f>SUM(N7:N19)</f>
        <v>112270.46</v>
      </c>
      <c r="O20" s="47">
        <f t="shared" si="0"/>
        <v>179302.02000000002</v>
      </c>
      <c r="P20" s="45">
        <f>D20+E20-O20</f>
        <v>32992.319999999978</v>
      </c>
      <c r="Q20" s="48"/>
    </row>
    <row r="21" spans="1:166" s="36" customFormat="1" ht="44.25" x14ac:dyDescent="0.3">
      <c r="A21" s="49">
        <v>2</v>
      </c>
      <c r="B21" s="50" t="s">
        <v>34</v>
      </c>
      <c r="C21" s="25" t="s">
        <v>35</v>
      </c>
      <c r="D21" s="34">
        <v>0</v>
      </c>
      <c r="E21" s="35">
        <v>0</v>
      </c>
      <c r="F21" s="51"/>
      <c r="G21" s="51"/>
      <c r="H21" s="51"/>
      <c r="I21" s="30"/>
      <c r="J21" s="30"/>
      <c r="K21" s="30"/>
      <c r="L21" s="30"/>
      <c r="M21" s="30"/>
      <c r="N21" s="30"/>
      <c r="O21" s="29"/>
      <c r="P21" s="28">
        <f>D21+E21-O21</f>
        <v>0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166" s="36" customFormat="1" ht="79.5" customHeight="1" x14ac:dyDescent="0.3">
      <c r="A22" s="49">
        <v>4</v>
      </c>
      <c r="B22" s="52" t="s">
        <v>36</v>
      </c>
      <c r="C22" s="53" t="s">
        <v>37</v>
      </c>
      <c r="D22" s="54">
        <v>0</v>
      </c>
      <c r="E22" s="55">
        <v>0</v>
      </c>
      <c r="F22" s="56"/>
      <c r="G22" s="56"/>
      <c r="H22" s="56"/>
      <c r="I22" s="57"/>
      <c r="J22" s="57"/>
      <c r="K22" s="57"/>
      <c r="L22" s="57"/>
      <c r="M22" s="57"/>
      <c r="N22" s="58">
        <v>7000</v>
      </c>
      <c r="O22" s="58">
        <v>7000</v>
      </c>
      <c r="P22" s="28">
        <f>D22+E22-O22</f>
        <v>-7000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166" s="36" customFormat="1" ht="18.75" customHeight="1" x14ac:dyDescent="0.25">
      <c r="A23" s="59" t="s">
        <v>33</v>
      </c>
      <c r="B23" s="60"/>
      <c r="C23" s="61"/>
      <c r="D23" s="62">
        <v>0</v>
      </c>
      <c r="E23" s="63">
        <f>E21</f>
        <v>0</v>
      </c>
      <c r="F23" s="64"/>
      <c r="G23" s="64"/>
      <c r="H23" s="64"/>
      <c r="I23" s="65"/>
      <c r="J23" s="65"/>
      <c r="K23" s="65"/>
      <c r="L23" s="65"/>
      <c r="M23" s="65"/>
      <c r="N23" s="66">
        <v>7000</v>
      </c>
      <c r="O23" s="66">
        <v>7000</v>
      </c>
      <c r="P23" s="45">
        <f>SUM(P21:P22)</f>
        <v>-7000</v>
      </c>
    </row>
    <row r="24" spans="1:166" s="72" customFormat="1" ht="18.75" x14ac:dyDescent="0.3">
      <c r="A24" s="67" t="s">
        <v>38</v>
      </c>
      <c r="B24" s="68"/>
      <c r="C24" s="67"/>
      <c r="D24" s="69">
        <f>D20+D23</f>
        <v>154698.34</v>
      </c>
      <c r="E24" s="69">
        <f>E23+E20</f>
        <v>57596</v>
      </c>
      <c r="F24" s="70">
        <f>F20+F23</f>
        <v>1600</v>
      </c>
      <c r="G24" s="70">
        <f>G20+G23</f>
        <v>644.23</v>
      </c>
      <c r="H24" s="70">
        <f>H20+H23</f>
        <v>939.88</v>
      </c>
      <c r="I24" s="70">
        <f>I20+I23</f>
        <v>995</v>
      </c>
      <c r="J24" s="70">
        <f>J20+J23</f>
        <v>10000</v>
      </c>
      <c r="K24" s="70">
        <f>K20+K23</f>
        <v>1250</v>
      </c>
      <c r="L24" s="70">
        <f>L20+L23</f>
        <v>798</v>
      </c>
      <c r="M24" s="70">
        <f>M20+M23</f>
        <v>50804.45</v>
      </c>
      <c r="N24" s="70">
        <f>N20+N23</f>
        <v>119270.46</v>
      </c>
      <c r="O24" s="69">
        <f>SUM(F24:N24)</f>
        <v>186302.02000000002</v>
      </c>
      <c r="P24" s="69">
        <f>P20+P23</f>
        <v>25992.319999999978</v>
      </c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</row>
    <row r="25" spans="1:166" x14ac:dyDescent="0.25">
      <c r="B25" s="73"/>
    </row>
  </sheetData>
  <mergeCells count="22">
    <mergeCell ref="M4:M5"/>
    <mergeCell ref="N4:N5"/>
    <mergeCell ref="O4:O5"/>
    <mergeCell ref="A6:H6"/>
    <mergeCell ref="A7:A9"/>
    <mergeCell ref="B7:B19"/>
    <mergeCell ref="G4:G5"/>
    <mergeCell ref="H4:H5"/>
    <mergeCell ref="I4:I5"/>
    <mergeCell ref="J4:J5"/>
    <mergeCell ref="K4:K5"/>
    <mergeCell ref="L4:L5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2014-09-15T07:05:52Z</dcterms:modified>
</cp:coreProperties>
</file>