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17235" windowHeight="7110" firstSheet="2" activeTab="2"/>
  </bookViews>
  <sheets>
    <sheet name="Начальный" sheetId="1" state="hidden" r:id="rId1"/>
    <sheet name="Скоректированный" sheetId="5" state="hidden" r:id="rId2"/>
    <sheet name="Конечный" sheetId="6" r:id="rId3"/>
    <sheet name="Лист2" sheetId="2" state="hidden" r:id="rId4"/>
    <sheet name="Лист3" sheetId="3" state="hidden" r:id="rId5"/>
  </sheets>
  <calcPr calcId="144525"/>
</workbook>
</file>

<file path=xl/calcChain.xml><?xml version="1.0" encoding="utf-8"?>
<calcChain xmlns="http://schemas.openxmlformats.org/spreadsheetml/2006/main">
  <c r="P13" i="6" l="1"/>
  <c r="P15" i="6"/>
  <c r="D16" i="6"/>
  <c r="M14" i="6"/>
  <c r="M17" i="6" s="1"/>
  <c r="K14" i="6"/>
  <c r="K17" i="6" s="1"/>
  <c r="L14" i="6"/>
  <c r="L17" i="6" s="1"/>
  <c r="J14" i="6"/>
  <c r="J17" i="6" s="1"/>
  <c r="I14" i="6"/>
  <c r="I17" i="6" s="1"/>
  <c r="G14" i="6"/>
  <c r="G17" i="6" s="1"/>
  <c r="F14" i="6"/>
  <c r="F17" i="6" s="1"/>
  <c r="E14" i="6"/>
  <c r="D14" i="6"/>
  <c r="D17" i="6" s="1"/>
  <c r="O8" i="6" l="1"/>
  <c r="P8" i="6" s="1"/>
  <c r="O9" i="6"/>
  <c r="P9" i="6" s="1"/>
  <c r="O12" i="6"/>
  <c r="P12" i="6" s="1"/>
  <c r="O7" i="6"/>
  <c r="H11" i="6"/>
  <c r="H14" i="6" s="1"/>
  <c r="H17" i="6" s="1"/>
  <c r="N10" i="6"/>
  <c r="O10" i="6" l="1"/>
  <c r="P10" i="6" s="1"/>
  <c r="N14" i="6"/>
  <c r="N17" i="6" s="1"/>
  <c r="P7" i="6"/>
  <c r="O11" i="6"/>
  <c r="P11" i="6" s="1"/>
  <c r="E16" i="6"/>
  <c r="P16" i="6" s="1"/>
  <c r="O14" i="6" l="1"/>
  <c r="E17" i="6"/>
  <c r="F55" i="5"/>
  <c r="I52" i="5"/>
  <c r="K52" i="5"/>
  <c r="I54" i="5"/>
  <c r="J54" i="5"/>
  <c r="J49" i="5"/>
  <c r="J44" i="5"/>
  <c r="J52" i="5" s="1"/>
  <c r="J37" i="5"/>
  <c r="J5" i="5"/>
  <c r="H52" i="5"/>
  <c r="H51" i="5"/>
  <c r="H49" i="5"/>
  <c r="H44" i="5"/>
  <c r="H40" i="5"/>
  <c r="H17" i="5"/>
  <c r="H37" i="5" s="1"/>
  <c r="I57" i="5"/>
  <c r="E30" i="5"/>
  <c r="E37" i="5" s="1"/>
  <c r="O17" i="6" l="1"/>
  <c r="P14" i="6"/>
  <c r="P17" i="6"/>
  <c r="F44" i="5"/>
  <c r="F40" i="5"/>
  <c r="I37" i="5"/>
  <c r="F37" i="5"/>
  <c r="I5" i="5"/>
  <c r="E5" i="5"/>
  <c r="I76" i="1"/>
  <c r="I57" i="1"/>
  <c r="I5" i="1"/>
  <c r="H76" i="1"/>
  <c r="E76" i="1"/>
  <c r="E57" i="1"/>
  <c r="H61" i="1"/>
  <c r="H57" i="1"/>
  <c r="F57" i="1"/>
  <c r="F66" i="1"/>
  <c r="H75" i="1"/>
  <c r="H72" i="1"/>
  <c r="H66" i="1"/>
  <c r="E5" i="1"/>
  <c r="H62" i="5" l="1"/>
  <c r="F52" i="5"/>
  <c r="E52" i="5"/>
  <c r="F61" i="1"/>
  <c r="F76" i="1" s="1"/>
</calcChain>
</file>

<file path=xl/sharedStrings.xml><?xml version="1.0" encoding="utf-8"?>
<sst xmlns="http://schemas.openxmlformats.org/spreadsheetml/2006/main" count="215" uniqueCount="91">
  <si>
    <t>Солнечные дети</t>
  </si>
  <si>
    <t>Солнечная улыбка</t>
  </si>
  <si>
    <t>Итого</t>
  </si>
  <si>
    <t>Приход денежных средств</t>
  </si>
  <si>
    <t>Музыкальная студия д/детей инвалид. Приказ №618 от 11.11.13</t>
  </si>
  <si>
    <t>Развитие обществ-но сам-ния РАГ № 3068 от 30.05.2013 приказ № 738 от 07.06.2013</t>
  </si>
  <si>
    <t xml:space="preserve">Соц. и спорт реаб. детей с огр. возм. и их семей Приказ № 240 от 13.05.2013  </t>
  </si>
  <si>
    <t>Итого:</t>
  </si>
  <si>
    <t>СП-центр</t>
  </si>
  <si>
    <t>Галета Ю.Г.</t>
  </si>
  <si>
    <t>Еналеев Т.А.</t>
  </si>
  <si>
    <t>Чинькова Юлия Викторовна</t>
  </si>
  <si>
    <t>Автопарк</t>
  </si>
  <si>
    <t>Автостройдормаш</t>
  </si>
  <si>
    <t>Ажурсталь</t>
  </si>
  <si>
    <t>АкваМакс (отделение № 8544 Сбербанка России г. Челябинска</t>
  </si>
  <si>
    <t>Борисова Анастасия Викторовна р/с 40817810051001977435 ОАО "Промсвязьбанк" г. Москва</t>
  </si>
  <si>
    <t>Гонтарева Нелли Петровна</t>
  </si>
  <si>
    <t>Дудочкин С.Г.</t>
  </si>
  <si>
    <t>Жолдыбин Алесандр Алексеевич</t>
  </si>
  <si>
    <t>ИП Третьяков Елисей Юрьевич</t>
  </si>
  <si>
    <t>ИП Вавасова Елена Юрьевна</t>
  </si>
  <si>
    <t>Копейский кирпичный завод</t>
  </si>
  <si>
    <t>Классика сбор д/с через ящик</t>
  </si>
  <si>
    <t>Лафарж Цемент</t>
  </si>
  <si>
    <t>Литвинова Г.Ю.</t>
  </si>
  <si>
    <t>Овечкин С.Н.</t>
  </si>
  <si>
    <t>ООО "Информационно-выставочный Альянс"</t>
  </si>
  <si>
    <t>ООО "Компаньон"</t>
  </si>
  <si>
    <t>ООО "Рейн-Стар"</t>
  </si>
  <si>
    <t>ООО "Риелт-Стройком"</t>
  </si>
  <si>
    <t>ООО ТехПромСтрой</t>
  </si>
  <si>
    <t>Родная</t>
  </si>
  <si>
    <t>Салмина С.В.</t>
  </si>
  <si>
    <t>Таврия</t>
  </si>
  <si>
    <t>Филиал Мостоотряд-16</t>
  </si>
  <si>
    <t>№</t>
  </si>
  <si>
    <t>Название программы</t>
  </si>
  <si>
    <t>Котрагенты</t>
  </si>
  <si>
    <t>Комитет финансов г. Челябинска Управление соц.развития</t>
  </si>
  <si>
    <t>Расходы</t>
  </si>
  <si>
    <t>Ящик пожертвования</t>
  </si>
  <si>
    <t>Проект клуб общения</t>
  </si>
  <si>
    <t>Глуздань Е.Н.</t>
  </si>
  <si>
    <t>Глуздань М.А</t>
  </si>
  <si>
    <t>Рабинович О.А.</t>
  </si>
  <si>
    <t>Остаток на начало периода</t>
  </si>
  <si>
    <t>Материальные расходы</t>
  </si>
  <si>
    <t>Расходы на услуги банков</t>
  </si>
  <si>
    <t>Услуги доставки</t>
  </si>
  <si>
    <t>Налоги и сборы</t>
  </si>
  <si>
    <t>Оплата труда</t>
  </si>
  <si>
    <t>Прочие расходы</t>
  </si>
  <si>
    <t>Бухгалтерское сопровождение</t>
  </si>
  <si>
    <t>Водоснабжение</t>
  </si>
  <si>
    <t>Вывоз мусора</t>
  </si>
  <si>
    <t>Командировочные расходы</t>
  </si>
  <si>
    <t>Монтаж</t>
  </si>
  <si>
    <t>Охрана</t>
  </si>
  <si>
    <t>Почтовые расходы</t>
  </si>
  <si>
    <t>Предоставление хостинга</t>
  </si>
  <si>
    <t>Связь</t>
  </si>
  <si>
    <t>Содержание и текущий  ремонт</t>
  </si>
  <si>
    <t>Теплоэнергия</t>
  </si>
  <si>
    <t>Тренинг</t>
  </si>
  <si>
    <t>Электроэнергия</t>
  </si>
  <si>
    <t>Статьи расходов</t>
  </si>
  <si>
    <t>Комбинат хлебопродуктов им. Григоровича</t>
  </si>
  <si>
    <t>Новый</t>
  </si>
  <si>
    <t>Пожертвование центр</t>
  </si>
  <si>
    <t>Пожертвование через интернет</t>
  </si>
  <si>
    <t>Сириус</t>
  </si>
  <si>
    <t>Остаток на конец периода</t>
  </si>
  <si>
    <t>ИТОГО</t>
  </si>
  <si>
    <t>Покупка оборудования</t>
  </si>
  <si>
    <t>Шакирова А.А.</t>
  </si>
  <si>
    <t>Жолдыбин Александр Алексеевич</t>
  </si>
  <si>
    <t>ООО "ТехПромСтрой"</t>
  </si>
  <si>
    <t>Аптека "Классика"</t>
  </si>
  <si>
    <t>Наличные, ящик для сбора пожертвований</t>
  </si>
  <si>
    <t xml:space="preserve">Материальные расходы </t>
  </si>
  <si>
    <t>Содержание и текущий ремонт</t>
  </si>
  <si>
    <t>Январь</t>
  </si>
  <si>
    <t>пожертвование центр (через ящик)</t>
  </si>
  <si>
    <t>Интернет</t>
  </si>
  <si>
    <t>Почта</t>
  </si>
  <si>
    <t>Бухгалтер-ское обслуживание</t>
  </si>
  <si>
    <t>Банковское обслужи-вание</t>
  </si>
  <si>
    <t>Электро-энергия</t>
  </si>
  <si>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</si>
  <si>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январь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</si>
</sst>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/>
    <xf numFmtId="4" fontId="0" fillId="0" borderId="0" xfId="0" applyNumberFormat="1"/>
    <xf numFmtId="0" fontId="0" fillId="2" borderId="0" xfId="0" applyFill="1" applyBorder="1"/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/>
    </xf>
    <xf numFmtId="4" fontId="1" fillId="2" borderId="4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" fontId="1" fillId="2" borderId="6" xfId="0" applyNumberFormat="1" applyFont="1" applyFill="1" applyBorder="1" applyAlignment="1">
      <alignment horizontal="right" vertical="center"/>
    </xf>
    <xf numFmtId="0" fontId="1" fillId="0" borderId="1" xfId="0" applyFont="1" applyBorder="1"/>
    <xf numFmtId="4" fontId="1" fillId="2" borderId="5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0" borderId="1" xfId="0" applyNumberFormat="1" applyFont="1" applyBorder="1"/>
    <xf numFmtId="164" fontId="1" fillId="2" borderId="5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5" xfId="0" applyNumberFormat="1" applyFont="1" applyFill="1" applyBorder="1" applyAlignment="1">
      <alignment horizontal="right" vertical="center"/>
    </xf>
    <xf numFmtId="4" fontId="2" fillId="0" borderId="1" xfId="0" applyNumberFormat="1" applyFont="1" applyBorder="1"/>
    <xf numFmtId="0" fontId="1" fillId="2" borderId="4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/>
    <xf numFmtId="4" fontId="1" fillId="2" borderId="4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4" fontId="3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1" fillId="2" borderId="5" xfId="0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4" fontId="0" fillId="0" borderId="0" xfId="0" applyNumberFormat="1" applyBorder="1"/>
    <xf numFmtId="3" fontId="0" fillId="0" borderId="0" xfId="0" applyNumberFormat="1"/>
    <xf numFmtId="4" fontId="1" fillId="2" borderId="5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3" fillId="0" borderId="0" xfId="0" applyNumberFormat="1" applyFont="1"/>
    <xf numFmtId="4" fontId="0" fillId="0" borderId="0" xfId="0" applyNumberFormat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/>
    <xf numFmtId="0" fontId="8" fillId="2" borderId="5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3" fillId="0" borderId="0" xfId="0" applyFont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left" vertical="center" wrapText="1"/>
    </xf>
    <xf numFmtId="4" fontId="2" fillId="3" borderId="9" xfId="0" applyNumberFormat="1" applyFont="1" applyFill="1" applyBorder="1" applyAlignment="1">
      <alignment horizontal="right" vertical="center"/>
    </xf>
    <xf numFmtId="0" fontId="3" fillId="4" borderId="1" xfId="0" applyFont="1" applyFill="1" applyBorder="1"/>
    <xf numFmtId="4" fontId="4" fillId="4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/>
    </xf>
    <xf numFmtId="4" fontId="1" fillId="3" borderId="3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1" fillId="3" borderId="3" xfId="0" applyNumberFormat="1" applyFont="1" applyFill="1" applyBorder="1" applyAlignment="1">
      <alignment horizontal="right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37"/>
  <sheetViews>
    <sheetView topLeftCell="A67" zoomScaleNormal="100" workbookViewId="0">
      <selection activeCell="E76" sqref="E76"/>
    </sheetView>
  </sheetViews>
  <sheetFormatPr defaultRowHeight="15" x14ac:dyDescent="0.25"/>
  <cols>
    <col min="3" max="3" width="20.140625" customWidth="1"/>
    <col min="4" max="5" width="18.42578125" customWidth="1"/>
    <col min="6" max="7" width="26.5703125" style="3" customWidth="1"/>
    <col min="8" max="8" width="19.5703125" style="4" customWidth="1"/>
    <col min="9" max="9" width="16.42578125" customWidth="1"/>
    <col min="10" max="11" width="11.42578125" bestFit="1" customWidth="1"/>
  </cols>
  <sheetData>
    <row r="1" spans="2:9" ht="30" x14ac:dyDescent="0.25">
      <c r="B1" s="9" t="s">
        <v>36</v>
      </c>
      <c r="C1" s="9" t="s">
        <v>37</v>
      </c>
      <c r="D1" s="9" t="s">
        <v>38</v>
      </c>
      <c r="E1" s="10" t="s">
        <v>46</v>
      </c>
      <c r="F1" s="49" t="s">
        <v>3</v>
      </c>
      <c r="G1" s="49"/>
      <c r="H1" s="9" t="s">
        <v>40</v>
      </c>
      <c r="I1" s="10" t="s">
        <v>72</v>
      </c>
    </row>
    <row r="2" spans="2:9" x14ac:dyDescent="0.25">
      <c r="B2" s="62">
        <v>1</v>
      </c>
      <c r="C2" s="65" t="s">
        <v>42</v>
      </c>
      <c r="D2" s="12" t="s">
        <v>43</v>
      </c>
      <c r="E2" s="13">
        <v>2300</v>
      </c>
      <c r="F2" s="14"/>
      <c r="G2" s="14"/>
      <c r="H2" s="8"/>
      <c r="I2" s="15">
        <v>2300</v>
      </c>
    </row>
    <row r="3" spans="2:9" x14ac:dyDescent="0.25">
      <c r="B3" s="63"/>
      <c r="C3" s="66"/>
      <c r="D3" s="12" t="s">
        <v>44</v>
      </c>
      <c r="E3" s="13">
        <v>7600</v>
      </c>
      <c r="F3" s="14"/>
      <c r="G3" s="14"/>
      <c r="H3" s="8"/>
      <c r="I3" s="15">
        <v>7600</v>
      </c>
    </row>
    <row r="4" spans="2:9" x14ac:dyDescent="0.25">
      <c r="B4" s="64"/>
      <c r="C4" s="67"/>
      <c r="D4" s="12" t="s">
        <v>45</v>
      </c>
      <c r="E4" s="13">
        <v>3300</v>
      </c>
      <c r="F4" s="14"/>
      <c r="G4" s="14"/>
      <c r="H4" s="8"/>
      <c r="I4" s="15">
        <v>3300</v>
      </c>
    </row>
    <row r="5" spans="2:9" x14ac:dyDescent="0.25">
      <c r="B5" s="16" t="s">
        <v>2</v>
      </c>
      <c r="C5" s="17"/>
      <c r="D5" s="12"/>
      <c r="E5" s="18">
        <f>E2+E3+E4</f>
        <v>13200</v>
      </c>
      <c r="F5" s="14"/>
      <c r="G5" s="14"/>
      <c r="H5" s="8"/>
      <c r="I5" s="19">
        <f>I2+I3+I4</f>
        <v>13200</v>
      </c>
    </row>
    <row r="6" spans="2:9" x14ac:dyDescent="0.25">
      <c r="B6" s="62">
        <v>2</v>
      </c>
      <c r="C6" s="62" t="s">
        <v>0</v>
      </c>
      <c r="D6" s="20" t="s">
        <v>9</v>
      </c>
      <c r="E6" s="20"/>
      <c r="F6" s="21">
        <v>26.14</v>
      </c>
      <c r="G6" s="21"/>
      <c r="H6" s="8"/>
      <c r="I6" s="22"/>
    </row>
    <row r="7" spans="2:9" x14ac:dyDescent="0.25">
      <c r="B7" s="63"/>
      <c r="C7" s="63"/>
      <c r="D7" s="8" t="s">
        <v>10</v>
      </c>
      <c r="E7" s="8"/>
      <c r="F7" s="23">
        <v>20000</v>
      </c>
      <c r="G7" s="23"/>
      <c r="H7" s="8"/>
      <c r="I7" s="22"/>
    </row>
    <row r="8" spans="2:9" ht="30" x14ac:dyDescent="0.25">
      <c r="B8" s="63"/>
      <c r="C8" s="63"/>
      <c r="D8" s="24" t="s">
        <v>11</v>
      </c>
      <c r="E8" s="24"/>
      <c r="F8" s="23">
        <v>8000</v>
      </c>
      <c r="G8" s="23"/>
      <c r="H8" s="8"/>
      <c r="I8" s="22"/>
    </row>
    <row r="9" spans="2:9" x14ac:dyDescent="0.25">
      <c r="B9" s="63"/>
      <c r="C9" s="63"/>
      <c r="D9" s="8" t="s">
        <v>12</v>
      </c>
      <c r="E9" s="8"/>
      <c r="F9" s="23">
        <v>50000</v>
      </c>
      <c r="G9" s="23"/>
      <c r="H9" s="8"/>
      <c r="I9" s="22"/>
    </row>
    <row r="10" spans="2:9" x14ac:dyDescent="0.25">
      <c r="B10" s="63"/>
      <c r="C10" s="63"/>
      <c r="D10" s="24" t="s">
        <v>13</v>
      </c>
      <c r="E10" s="24"/>
      <c r="F10" s="23">
        <v>50000</v>
      </c>
      <c r="G10" s="23"/>
      <c r="H10" s="8"/>
      <c r="I10" s="22"/>
    </row>
    <row r="11" spans="2:9" x14ac:dyDescent="0.25">
      <c r="B11" s="63"/>
      <c r="C11" s="63"/>
      <c r="D11" s="52" t="s">
        <v>14</v>
      </c>
      <c r="E11" s="8"/>
      <c r="F11" s="23">
        <v>50000</v>
      </c>
      <c r="G11" s="23"/>
      <c r="H11" s="8"/>
      <c r="I11" s="22"/>
    </row>
    <row r="12" spans="2:9" ht="60" x14ac:dyDescent="0.25">
      <c r="B12" s="63"/>
      <c r="C12" s="63"/>
      <c r="D12" s="24" t="s">
        <v>15</v>
      </c>
      <c r="E12" s="24"/>
      <c r="F12" s="23">
        <v>69445</v>
      </c>
      <c r="G12" s="23"/>
      <c r="H12" s="8"/>
      <c r="I12" s="22"/>
    </row>
    <row r="13" spans="2:9" ht="105" x14ac:dyDescent="0.25">
      <c r="B13" s="63"/>
      <c r="C13" s="63"/>
      <c r="D13" s="24" t="s">
        <v>16</v>
      </c>
      <c r="E13" s="24"/>
      <c r="F13" s="23">
        <v>8700</v>
      </c>
      <c r="G13" s="23"/>
      <c r="H13" s="8"/>
      <c r="I13" s="22"/>
    </row>
    <row r="14" spans="2:9" ht="30" x14ac:dyDescent="0.25">
      <c r="B14" s="63"/>
      <c r="C14" s="63"/>
      <c r="D14" s="24" t="s">
        <v>17</v>
      </c>
      <c r="E14" s="24"/>
      <c r="F14" s="23">
        <v>3000</v>
      </c>
      <c r="G14" s="23"/>
      <c r="H14" s="8"/>
      <c r="I14" s="22"/>
    </row>
    <row r="15" spans="2:9" x14ac:dyDescent="0.25">
      <c r="B15" s="63"/>
      <c r="C15" s="63"/>
      <c r="D15" s="8" t="s">
        <v>18</v>
      </c>
      <c r="E15" s="8"/>
      <c r="F15" s="23">
        <v>5000</v>
      </c>
      <c r="G15" s="23"/>
      <c r="H15" s="8"/>
      <c r="I15" s="22"/>
    </row>
    <row r="16" spans="2:9" ht="45" x14ac:dyDescent="0.25">
      <c r="B16" s="63"/>
      <c r="C16" s="63"/>
      <c r="D16" s="24" t="s">
        <v>19</v>
      </c>
      <c r="E16" s="24"/>
      <c r="F16" s="23">
        <v>9000</v>
      </c>
      <c r="G16" s="23"/>
      <c r="H16" s="8"/>
      <c r="I16" s="22"/>
    </row>
    <row r="17" spans="2:9" ht="30" x14ac:dyDescent="0.25">
      <c r="B17" s="63"/>
      <c r="C17" s="63"/>
      <c r="D17" s="24" t="s">
        <v>20</v>
      </c>
      <c r="E17" s="24"/>
      <c r="F17" s="23">
        <v>200</v>
      </c>
      <c r="G17" s="23"/>
      <c r="H17" s="8"/>
      <c r="I17" s="22"/>
    </row>
    <row r="18" spans="2:9" ht="30" x14ac:dyDescent="0.25">
      <c r="B18" s="63"/>
      <c r="C18" s="63"/>
      <c r="D18" s="24" t="s">
        <v>21</v>
      </c>
      <c r="E18" s="24"/>
      <c r="F18" s="23">
        <v>70000</v>
      </c>
      <c r="G18" s="23"/>
      <c r="H18" s="8"/>
      <c r="I18" s="22"/>
    </row>
    <row r="19" spans="2:9" ht="30" x14ac:dyDescent="0.25">
      <c r="B19" s="63"/>
      <c r="C19" s="63"/>
      <c r="D19" s="24" t="s">
        <v>23</v>
      </c>
      <c r="E19" s="24"/>
      <c r="F19" s="23">
        <v>134454.01999999999</v>
      </c>
      <c r="G19" s="23"/>
      <c r="H19" s="8"/>
      <c r="I19" s="22"/>
    </row>
    <row r="20" spans="2:9" ht="45" x14ac:dyDescent="0.25">
      <c r="B20" s="63"/>
      <c r="C20" s="63"/>
      <c r="D20" s="24" t="s">
        <v>67</v>
      </c>
      <c r="E20" s="25">
        <v>7995.79</v>
      </c>
      <c r="F20" s="23">
        <v>0</v>
      </c>
      <c r="G20" s="23"/>
      <c r="H20" s="8"/>
      <c r="I20" s="22"/>
    </row>
    <row r="21" spans="2:9" ht="30" x14ac:dyDescent="0.25">
      <c r="B21" s="63"/>
      <c r="C21" s="63"/>
      <c r="D21" s="53" t="s">
        <v>22</v>
      </c>
      <c r="E21" s="24"/>
      <c r="F21" s="23">
        <v>248000</v>
      </c>
      <c r="G21" s="23"/>
      <c r="H21" s="8"/>
      <c r="I21" s="22"/>
    </row>
    <row r="22" spans="2:9" x14ac:dyDescent="0.25">
      <c r="B22" s="63"/>
      <c r="C22" s="63"/>
      <c r="D22" s="53" t="s">
        <v>24</v>
      </c>
      <c r="E22" s="24"/>
      <c r="F22" s="23">
        <v>300000</v>
      </c>
      <c r="G22" s="23"/>
      <c r="H22" s="8"/>
      <c r="I22" s="22"/>
    </row>
    <row r="23" spans="2:9" x14ac:dyDescent="0.25">
      <c r="B23" s="63"/>
      <c r="C23" s="63"/>
      <c r="D23" s="24" t="s">
        <v>25</v>
      </c>
      <c r="E23" s="24"/>
      <c r="F23" s="23">
        <v>6000</v>
      </c>
      <c r="G23" s="23"/>
      <c r="H23" s="8"/>
      <c r="I23" s="22"/>
    </row>
    <row r="24" spans="2:9" x14ac:dyDescent="0.25">
      <c r="B24" s="63"/>
      <c r="C24" s="63"/>
      <c r="D24" s="24" t="s">
        <v>68</v>
      </c>
      <c r="E24" s="25">
        <v>65692.539999999994</v>
      </c>
      <c r="F24" s="23">
        <v>0</v>
      </c>
      <c r="G24" s="23"/>
      <c r="H24" s="8"/>
      <c r="I24" s="22"/>
    </row>
    <row r="25" spans="2:9" x14ac:dyDescent="0.25">
      <c r="B25" s="63"/>
      <c r="C25" s="63"/>
      <c r="D25" s="24" t="s">
        <v>26</v>
      </c>
      <c r="E25" s="24"/>
      <c r="F25" s="23">
        <v>5000</v>
      </c>
      <c r="G25" s="23"/>
      <c r="H25" s="8"/>
      <c r="I25" s="22"/>
    </row>
    <row r="26" spans="2:9" ht="60" x14ac:dyDescent="0.25">
      <c r="B26" s="63"/>
      <c r="C26" s="63"/>
      <c r="D26" s="24" t="s">
        <v>27</v>
      </c>
      <c r="E26" s="24"/>
      <c r="F26" s="23">
        <v>37500</v>
      </c>
      <c r="G26" s="23"/>
      <c r="H26" s="8"/>
      <c r="I26" s="22"/>
    </row>
    <row r="27" spans="2:9" x14ac:dyDescent="0.25">
      <c r="B27" s="63"/>
      <c r="C27" s="63"/>
      <c r="D27" s="24" t="s">
        <v>28</v>
      </c>
      <c r="E27" s="24"/>
      <c r="F27" s="23">
        <v>10000</v>
      </c>
      <c r="G27" s="23"/>
      <c r="H27" s="8"/>
      <c r="I27" s="22"/>
    </row>
    <row r="28" spans="2:9" x14ac:dyDescent="0.25">
      <c r="B28" s="63"/>
      <c r="C28" s="63"/>
      <c r="D28" s="24" t="s">
        <v>29</v>
      </c>
      <c r="E28" s="24"/>
      <c r="F28" s="23">
        <v>112.47</v>
      </c>
      <c r="G28" s="23"/>
      <c r="H28" s="8"/>
      <c r="I28" s="22"/>
    </row>
    <row r="29" spans="2:9" ht="30" x14ac:dyDescent="0.25">
      <c r="B29" s="63"/>
      <c r="C29" s="63"/>
      <c r="D29" s="24" t="s">
        <v>30</v>
      </c>
      <c r="E29" s="24"/>
      <c r="F29" s="23">
        <v>50000</v>
      </c>
      <c r="G29" s="23"/>
      <c r="H29" s="8"/>
      <c r="I29" s="22"/>
    </row>
    <row r="30" spans="2:9" ht="30" x14ac:dyDescent="0.25">
      <c r="B30" s="63"/>
      <c r="C30" s="63"/>
      <c r="D30" s="53" t="s">
        <v>31</v>
      </c>
      <c r="E30" s="24"/>
      <c r="F30" s="23">
        <v>270000</v>
      </c>
      <c r="G30" s="23"/>
      <c r="H30" s="8"/>
      <c r="I30" s="22"/>
    </row>
    <row r="31" spans="2:9" ht="30" x14ac:dyDescent="0.25">
      <c r="B31" s="63"/>
      <c r="C31" s="63"/>
      <c r="D31" s="24" t="s">
        <v>69</v>
      </c>
      <c r="E31" s="24"/>
      <c r="F31" s="23">
        <v>858050.15</v>
      </c>
      <c r="G31" s="23"/>
      <c r="H31" s="8"/>
      <c r="I31" s="26">
        <v>260795.56</v>
      </c>
    </row>
    <row r="32" spans="2:9" ht="30" x14ac:dyDescent="0.25">
      <c r="B32" s="63"/>
      <c r="C32" s="63"/>
      <c r="D32" s="24" t="s">
        <v>70</v>
      </c>
      <c r="E32" s="24"/>
      <c r="F32" s="23">
        <v>15685.19</v>
      </c>
      <c r="G32" s="23"/>
      <c r="H32" s="8"/>
      <c r="I32" s="22"/>
    </row>
    <row r="33" spans="2:9" x14ac:dyDescent="0.25">
      <c r="B33" s="63"/>
      <c r="C33" s="63"/>
      <c r="D33" s="24" t="s">
        <v>32</v>
      </c>
      <c r="E33" s="24"/>
      <c r="F33" s="23">
        <v>70000</v>
      </c>
      <c r="G33" s="23"/>
      <c r="H33" s="8"/>
      <c r="I33" s="22"/>
    </row>
    <row r="34" spans="2:9" x14ac:dyDescent="0.25">
      <c r="B34" s="63"/>
      <c r="C34" s="63"/>
      <c r="D34" s="8" t="s">
        <v>33</v>
      </c>
      <c r="E34" s="8"/>
      <c r="F34" s="27">
        <v>5000</v>
      </c>
      <c r="G34" s="27"/>
      <c r="H34" s="8"/>
      <c r="I34" s="22"/>
    </row>
    <row r="35" spans="2:9" x14ac:dyDescent="0.25">
      <c r="B35" s="63"/>
      <c r="C35" s="63"/>
      <c r="D35" s="8" t="s">
        <v>71</v>
      </c>
      <c r="E35" s="28">
        <v>30000</v>
      </c>
      <c r="F35" s="27">
        <v>0</v>
      </c>
      <c r="G35" s="27"/>
      <c r="H35" s="8"/>
      <c r="I35" s="22"/>
    </row>
    <row r="36" spans="2:9" x14ac:dyDescent="0.25">
      <c r="B36" s="63"/>
      <c r="C36" s="63"/>
      <c r="D36" s="24" t="s">
        <v>34</v>
      </c>
      <c r="E36" s="24"/>
      <c r="F36" s="23">
        <v>16000</v>
      </c>
      <c r="G36" s="23"/>
      <c r="H36" s="8"/>
      <c r="I36" s="22"/>
    </row>
    <row r="37" spans="2:9" ht="30" x14ac:dyDescent="0.25">
      <c r="B37" s="64"/>
      <c r="C37" s="63"/>
      <c r="D37" s="24" t="s">
        <v>35</v>
      </c>
      <c r="E37" s="24"/>
      <c r="F37" s="23">
        <v>50000</v>
      </c>
      <c r="G37" s="23"/>
      <c r="H37" s="8"/>
      <c r="I37" s="22"/>
    </row>
    <row r="38" spans="2:9" ht="30" x14ac:dyDescent="0.25">
      <c r="B38" s="68" t="s">
        <v>66</v>
      </c>
      <c r="C38" s="10" t="s">
        <v>53</v>
      </c>
      <c r="D38" s="24"/>
      <c r="E38" s="24"/>
      <c r="F38" s="23"/>
      <c r="G38" s="23"/>
      <c r="H38" s="29">
        <v>98000</v>
      </c>
      <c r="I38" s="22"/>
    </row>
    <row r="39" spans="2:9" x14ac:dyDescent="0.25">
      <c r="B39" s="69"/>
      <c r="C39" s="9" t="s">
        <v>54</v>
      </c>
      <c r="D39" s="24"/>
      <c r="E39" s="24"/>
      <c r="F39" s="23"/>
      <c r="G39" s="23"/>
      <c r="H39" s="29">
        <v>4453.54</v>
      </c>
      <c r="I39" s="22"/>
    </row>
    <row r="40" spans="2:9" x14ac:dyDescent="0.25">
      <c r="B40" s="69"/>
      <c r="C40" s="9" t="s">
        <v>55</v>
      </c>
      <c r="D40" s="24"/>
      <c r="E40" s="24"/>
      <c r="F40" s="23"/>
      <c r="G40" s="23"/>
      <c r="H40" s="29">
        <v>2496.04</v>
      </c>
      <c r="I40" s="22"/>
    </row>
    <row r="41" spans="2:9" ht="30" x14ac:dyDescent="0.25">
      <c r="B41" s="69"/>
      <c r="C41" s="10" t="s">
        <v>56</v>
      </c>
      <c r="D41" s="24"/>
      <c r="E41" s="24"/>
      <c r="F41" s="23"/>
      <c r="G41" s="23"/>
      <c r="H41" s="29">
        <v>25054.5</v>
      </c>
      <c r="I41" s="22"/>
    </row>
    <row r="42" spans="2:9" ht="30" x14ac:dyDescent="0.25">
      <c r="B42" s="69"/>
      <c r="C42" s="10" t="s">
        <v>47</v>
      </c>
      <c r="D42" s="24"/>
      <c r="E42" s="24"/>
      <c r="F42" s="23"/>
      <c r="G42" s="23"/>
      <c r="H42" s="29">
        <v>385518.04</v>
      </c>
      <c r="I42" s="22"/>
    </row>
    <row r="43" spans="2:9" x14ac:dyDescent="0.25">
      <c r="B43" s="69"/>
      <c r="C43" s="10" t="s">
        <v>57</v>
      </c>
      <c r="D43" s="24"/>
      <c r="E43" s="24"/>
      <c r="F43" s="23"/>
      <c r="G43" s="23"/>
      <c r="H43" s="29">
        <v>4000</v>
      </c>
      <c r="I43" s="22"/>
    </row>
    <row r="44" spans="2:9" x14ac:dyDescent="0.25">
      <c r="B44" s="69"/>
      <c r="C44" s="10" t="s">
        <v>50</v>
      </c>
      <c r="D44" s="24"/>
      <c r="E44" s="24"/>
      <c r="F44" s="23"/>
      <c r="G44" s="23"/>
      <c r="H44" s="29">
        <v>1893.37</v>
      </c>
      <c r="I44" s="22"/>
    </row>
    <row r="45" spans="2:9" x14ac:dyDescent="0.25">
      <c r="B45" s="69"/>
      <c r="C45" s="10" t="s">
        <v>51</v>
      </c>
      <c r="D45" s="24"/>
      <c r="E45" s="24"/>
      <c r="F45" s="23"/>
      <c r="G45" s="23"/>
      <c r="H45" s="29">
        <v>978110.3</v>
      </c>
      <c r="I45" s="22"/>
    </row>
    <row r="46" spans="2:9" x14ac:dyDescent="0.25">
      <c r="B46" s="69"/>
      <c r="C46" s="10" t="s">
        <v>58</v>
      </c>
      <c r="D46" s="24"/>
      <c r="E46" s="24"/>
      <c r="F46" s="23"/>
      <c r="G46" s="23"/>
      <c r="H46" s="29">
        <v>16750</v>
      </c>
      <c r="I46" s="22"/>
    </row>
    <row r="47" spans="2:9" x14ac:dyDescent="0.25">
      <c r="B47" s="69"/>
      <c r="C47" s="10" t="s">
        <v>59</v>
      </c>
      <c r="D47" s="24"/>
      <c r="E47" s="24"/>
      <c r="F47" s="23"/>
      <c r="G47" s="23"/>
      <c r="H47" s="29">
        <v>798</v>
      </c>
      <c r="I47" s="22"/>
    </row>
    <row r="48" spans="2:9" ht="30" x14ac:dyDescent="0.25">
      <c r="B48" s="69"/>
      <c r="C48" s="10" t="s">
        <v>60</v>
      </c>
      <c r="D48" s="24"/>
      <c r="E48" s="24"/>
      <c r="F48" s="23"/>
      <c r="G48" s="23"/>
      <c r="H48" s="29">
        <v>694.62</v>
      </c>
      <c r="I48" s="22"/>
    </row>
    <row r="49" spans="2:11" x14ac:dyDescent="0.25">
      <c r="B49" s="69"/>
      <c r="C49" s="10" t="s">
        <v>52</v>
      </c>
      <c r="D49" s="24"/>
      <c r="E49" s="24"/>
      <c r="F49" s="23"/>
      <c r="G49" s="23"/>
      <c r="H49" s="29">
        <v>311973.2</v>
      </c>
      <c r="I49" s="22"/>
    </row>
    <row r="50" spans="2:11" ht="30" x14ac:dyDescent="0.25">
      <c r="B50" s="69"/>
      <c r="C50" s="10" t="s">
        <v>48</v>
      </c>
      <c r="D50" s="24"/>
      <c r="E50" s="24"/>
      <c r="F50" s="23"/>
      <c r="G50" s="23"/>
      <c r="H50" s="29">
        <v>15343.5</v>
      </c>
      <c r="I50" s="22"/>
    </row>
    <row r="51" spans="2:11" x14ac:dyDescent="0.25">
      <c r="B51" s="69"/>
      <c r="C51" s="10" t="s">
        <v>61</v>
      </c>
      <c r="D51" s="24"/>
      <c r="E51" s="24"/>
      <c r="F51" s="23"/>
      <c r="G51" s="23"/>
      <c r="H51" s="29">
        <v>20400</v>
      </c>
      <c r="I51" s="22"/>
    </row>
    <row r="52" spans="2:11" ht="30" x14ac:dyDescent="0.25">
      <c r="B52" s="69"/>
      <c r="C52" s="10" t="s">
        <v>62</v>
      </c>
      <c r="D52" s="24"/>
      <c r="E52" s="24"/>
      <c r="F52" s="23"/>
      <c r="G52" s="23"/>
      <c r="H52" s="29">
        <v>36975.24</v>
      </c>
      <c r="I52" s="22"/>
    </row>
    <row r="53" spans="2:11" x14ac:dyDescent="0.25">
      <c r="B53" s="69"/>
      <c r="C53" s="10" t="s">
        <v>63</v>
      </c>
      <c r="D53" s="24"/>
      <c r="E53" s="24"/>
      <c r="F53" s="23"/>
      <c r="G53" s="23"/>
      <c r="H53" s="29">
        <v>68145.84</v>
      </c>
      <c r="I53" s="22"/>
    </row>
    <row r="54" spans="2:11" x14ac:dyDescent="0.25">
      <c r="B54" s="69"/>
      <c r="C54" s="10" t="s">
        <v>64</v>
      </c>
      <c r="D54" s="24"/>
      <c r="E54" s="24"/>
      <c r="F54" s="23"/>
      <c r="G54" s="23"/>
      <c r="H54" s="29">
        <v>13000</v>
      </c>
      <c r="I54" s="22"/>
    </row>
    <row r="55" spans="2:11" x14ac:dyDescent="0.25">
      <c r="B55" s="69"/>
      <c r="C55" s="10" t="s">
        <v>49</v>
      </c>
      <c r="D55" s="24"/>
      <c r="E55" s="24"/>
      <c r="F55" s="23"/>
      <c r="G55" s="23"/>
      <c r="H55" s="29">
        <v>7651.46</v>
      </c>
      <c r="I55" s="22"/>
    </row>
    <row r="56" spans="2:11" x14ac:dyDescent="0.25">
      <c r="B56" s="70"/>
      <c r="C56" s="10" t="s">
        <v>65</v>
      </c>
      <c r="D56" s="24"/>
      <c r="E56" s="24"/>
      <c r="F56" s="23"/>
      <c r="G56" s="23"/>
      <c r="H56" s="29">
        <v>15445.53</v>
      </c>
      <c r="I56" s="22"/>
    </row>
    <row r="57" spans="2:11" x14ac:dyDescent="0.25">
      <c r="B57" s="30" t="s">
        <v>7</v>
      </c>
      <c r="C57" s="11"/>
      <c r="D57" s="8"/>
      <c r="E57" s="31">
        <f>E20+E24+E35</f>
        <v>103688.32999999999</v>
      </c>
      <c r="F57" s="32">
        <f>SUM(F6:F56)</f>
        <v>2419172.9700000002</v>
      </c>
      <c r="G57" s="32"/>
      <c r="H57" s="31">
        <f>H38+H39+H40+H41+H42+H43+H44+H45+H46+H47+H48+H49+H50+H51+H52+H53+H54+H55+H56</f>
        <v>2006703.1800000002</v>
      </c>
      <c r="I57" s="33">
        <f>I31</f>
        <v>260795.56</v>
      </c>
    </row>
    <row r="58" spans="2:11" ht="30" x14ac:dyDescent="0.25">
      <c r="B58" s="62">
        <v>3</v>
      </c>
      <c r="C58" s="62" t="s">
        <v>1</v>
      </c>
      <c r="D58" s="24" t="s">
        <v>41</v>
      </c>
      <c r="E58" s="24"/>
      <c r="F58" s="23">
        <v>21250</v>
      </c>
      <c r="G58" s="23"/>
      <c r="H58" s="8"/>
      <c r="I58" s="22"/>
      <c r="J58" s="5"/>
      <c r="K58" s="5"/>
    </row>
    <row r="59" spans="2:11" x14ac:dyDescent="0.25">
      <c r="B59" s="64"/>
      <c r="C59" s="64"/>
      <c r="D59" s="8" t="s">
        <v>8</v>
      </c>
      <c r="E59" s="8"/>
      <c r="F59" s="23">
        <v>38573</v>
      </c>
      <c r="G59" s="23"/>
      <c r="H59" s="28"/>
      <c r="I59" s="22"/>
    </row>
    <row r="60" spans="2:11" ht="102" customHeight="1" x14ac:dyDescent="0.25">
      <c r="B60" s="34" t="s">
        <v>66</v>
      </c>
      <c r="C60" s="35" t="s">
        <v>47</v>
      </c>
      <c r="D60" s="8"/>
      <c r="E60" s="8"/>
      <c r="F60" s="23"/>
      <c r="G60" s="23"/>
      <c r="H60" s="28">
        <v>60623</v>
      </c>
      <c r="I60" s="22"/>
    </row>
    <row r="61" spans="2:11" x14ac:dyDescent="0.25">
      <c r="B61" s="30" t="s">
        <v>2</v>
      </c>
      <c r="C61" s="8"/>
      <c r="D61" s="8"/>
      <c r="E61" s="8"/>
      <c r="F61" s="32">
        <f>SUM(F58:F59)</f>
        <v>59823</v>
      </c>
      <c r="G61" s="32"/>
      <c r="H61" s="31">
        <f>H60</f>
        <v>60623</v>
      </c>
      <c r="I61" s="22"/>
    </row>
    <row r="62" spans="2:11" ht="60" x14ac:dyDescent="0.25">
      <c r="B62" s="9">
        <v>4</v>
      </c>
      <c r="C62" s="24" t="s">
        <v>4</v>
      </c>
      <c r="D62" s="24" t="s">
        <v>39</v>
      </c>
      <c r="E62" s="24"/>
      <c r="F62" s="23">
        <v>115615</v>
      </c>
      <c r="G62" s="23"/>
      <c r="H62" s="36"/>
      <c r="I62" s="36"/>
      <c r="K62" s="5"/>
    </row>
    <row r="63" spans="2:11" ht="30" x14ac:dyDescent="0.25">
      <c r="B63" s="71" t="s">
        <v>66</v>
      </c>
      <c r="C63" s="24" t="s">
        <v>47</v>
      </c>
      <c r="D63" s="24"/>
      <c r="E63" s="24"/>
      <c r="F63" s="23"/>
      <c r="G63" s="21"/>
      <c r="H63" s="37">
        <v>114872.05</v>
      </c>
      <c r="I63" s="15"/>
    </row>
    <row r="64" spans="2:11" ht="63" customHeight="1" x14ac:dyDescent="0.25">
      <c r="B64" s="72"/>
      <c r="C64" s="24" t="s">
        <v>48</v>
      </c>
      <c r="D64" s="24"/>
      <c r="E64" s="24"/>
      <c r="F64" s="23"/>
      <c r="G64" s="23"/>
      <c r="H64" s="38">
        <v>417.95</v>
      </c>
      <c r="I64" s="15"/>
    </row>
    <row r="65" spans="2:10" x14ac:dyDescent="0.25">
      <c r="B65" s="9"/>
      <c r="C65" s="24" t="s">
        <v>49</v>
      </c>
      <c r="D65" s="24"/>
      <c r="E65" s="24"/>
      <c r="F65" s="23"/>
      <c r="G65" s="23"/>
      <c r="H65" s="38">
        <v>325</v>
      </c>
      <c r="I65" s="15"/>
    </row>
    <row r="66" spans="2:10" x14ac:dyDescent="0.25">
      <c r="B66" s="39" t="s">
        <v>7</v>
      </c>
      <c r="C66" s="24"/>
      <c r="D66" s="24"/>
      <c r="E66" s="24"/>
      <c r="F66" s="32">
        <f>F62</f>
        <v>115615</v>
      </c>
      <c r="G66" s="32"/>
      <c r="H66" s="40">
        <f>H63+H64+H65</f>
        <v>115615</v>
      </c>
      <c r="I66" s="22"/>
    </row>
    <row r="67" spans="2:10" ht="75" x14ac:dyDescent="0.25">
      <c r="B67" s="9">
        <v>5</v>
      </c>
      <c r="C67" s="41" t="s">
        <v>5</v>
      </c>
      <c r="D67" s="24" t="s">
        <v>39</v>
      </c>
      <c r="E67" s="24"/>
      <c r="F67" s="23">
        <v>100000</v>
      </c>
      <c r="G67" s="23"/>
      <c r="H67" s="8"/>
      <c r="I67" s="22"/>
    </row>
    <row r="68" spans="2:10" ht="30" x14ac:dyDescent="0.25">
      <c r="B68" s="68" t="s">
        <v>66</v>
      </c>
      <c r="C68" s="41" t="s">
        <v>47</v>
      </c>
      <c r="D68" s="24"/>
      <c r="E68" s="24"/>
      <c r="F68" s="23"/>
      <c r="G68" s="23"/>
      <c r="H68" s="28">
        <v>54494.400000000001</v>
      </c>
      <c r="I68" s="22"/>
    </row>
    <row r="69" spans="2:10" x14ac:dyDescent="0.25">
      <c r="B69" s="69"/>
      <c r="C69" s="41" t="s">
        <v>50</v>
      </c>
      <c r="D69" s="24"/>
      <c r="E69" s="24"/>
      <c r="F69" s="23"/>
      <c r="G69" s="23"/>
      <c r="H69" s="42">
        <v>72</v>
      </c>
      <c r="I69" s="22"/>
    </row>
    <row r="70" spans="2:10" x14ac:dyDescent="0.25">
      <c r="B70" s="69"/>
      <c r="C70" s="41" t="s">
        <v>51</v>
      </c>
      <c r="D70" s="24"/>
      <c r="E70" s="24"/>
      <c r="F70" s="23"/>
      <c r="G70" s="23"/>
      <c r="H70" s="28">
        <v>36000</v>
      </c>
      <c r="I70" s="22"/>
    </row>
    <row r="71" spans="2:10" ht="35.25" customHeight="1" x14ac:dyDescent="0.25">
      <c r="B71" s="70"/>
      <c r="C71" s="41" t="s">
        <v>52</v>
      </c>
      <c r="D71" s="24"/>
      <c r="E71" s="24"/>
      <c r="F71" s="23"/>
      <c r="G71" s="23"/>
      <c r="H71" s="28">
        <v>10800</v>
      </c>
      <c r="I71" s="22"/>
    </row>
    <row r="72" spans="2:10" x14ac:dyDescent="0.25">
      <c r="B72" s="39" t="s">
        <v>7</v>
      </c>
      <c r="C72" s="24"/>
      <c r="D72" s="24"/>
      <c r="E72" s="24"/>
      <c r="F72" s="32">
        <v>100000</v>
      </c>
      <c r="G72" s="32"/>
      <c r="H72" s="31">
        <f>H68+H69+H70+H71</f>
        <v>101366.39999999999</v>
      </c>
      <c r="I72" s="22"/>
    </row>
    <row r="73" spans="2:10" ht="60" x14ac:dyDescent="0.25">
      <c r="B73" s="9">
        <v>6</v>
      </c>
      <c r="C73" s="41" t="s">
        <v>6</v>
      </c>
      <c r="D73" s="24" t="s">
        <v>39</v>
      </c>
      <c r="E73" s="24"/>
      <c r="F73" s="23">
        <v>60100</v>
      </c>
      <c r="G73" s="23"/>
      <c r="H73" s="8"/>
      <c r="I73" s="22"/>
    </row>
    <row r="74" spans="2:10" ht="95.25" customHeight="1" x14ac:dyDescent="0.25">
      <c r="B74" s="43" t="s">
        <v>66</v>
      </c>
      <c r="C74" s="41" t="s">
        <v>47</v>
      </c>
      <c r="D74" s="24"/>
      <c r="E74" s="24"/>
      <c r="F74" s="23"/>
      <c r="G74" s="23"/>
      <c r="H74" s="28">
        <v>60670</v>
      </c>
      <c r="I74" s="22"/>
    </row>
    <row r="75" spans="2:10" ht="15" customHeight="1" x14ac:dyDescent="0.25">
      <c r="B75" s="30" t="s">
        <v>7</v>
      </c>
      <c r="C75" s="8"/>
      <c r="D75" s="8"/>
      <c r="E75" s="8"/>
      <c r="F75" s="32">
        <v>60100</v>
      </c>
      <c r="G75" s="32"/>
      <c r="H75" s="31">
        <f>H74</f>
        <v>60670</v>
      </c>
      <c r="I75" s="22"/>
    </row>
    <row r="76" spans="2:10" s="48" customFormat="1" ht="18.75" x14ac:dyDescent="0.3">
      <c r="B76" s="44" t="s">
        <v>73</v>
      </c>
      <c r="C76" s="44"/>
      <c r="D76" s="44"/>
      <c r="E76" s="45">
        <f>E5+E57</f>
        <v>116888.32999999999</v>
      </c>
      <c r="F76" s="47">
        <f>F57+F61+F66+F72+F75</f>
        <v>2754710.97</v>
      </c>
      <c r="G76" s="47"/>
      <c r="H76" s="45">
        <f>H57+H61+H66+H72+H75</f>
        <v>2344977.58</v>
      </c>
      <c r="I76" s="46">
        <f>I57+I5</f>
        <v>273995.56</v>
      </c>
    </row>
    <row r="77" spans="2:10" x14ac:dyDescent="0.25">
      <c r="B77" s="1"/>
      <c r="C77" s="1"/>
      <c r="D77" s="1"/>
      <c r="E77" s="1"/>
      <c r="F77" s="2"/>
      <c r="G77" s="2"/>
      <c r="H77" s="6"/>
    </row>
    <row r="78" spans="2:10" x14ac:dyDescent="0.25">
      <c r="H78" s="7"/>
      <c r="J78" s="5"/>
    </row>
    <row r="79" spans="2:10" x14ac:dyDescent="0.25">
      <c r="H79" s="7"/>
    </row>
    <row r="80" spans="2:10" x14ac:dyDescent="0.25">
      <c r="H80" s="7"/>
    </row>
    <row r="81" spans="8:8" x14ac:dyDescent="0.25">
      <c r="H81" s="7"/>
    </row>
    <row r="82" spans="8:8" x14ac:dyDescent="0.25">
      <c r="H82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  <row r="89" spans="8:8" x14ac:dyDescent="0.25">
      <c r="H89" s="7"/>
    </row>
    <row r="90" spans="8:8" x14ac:dyDescent="0.25">
      <c r="H90" s="7"/>
    </row>
    <row r="91" spans="8:8" x14ac:dyDescent="0.25">
      <c r="H91" s="7"/>
    </row>
    <row r="92" spans="8:8" x14ac:dyDescent="0.25">
      <c r="H92" s="7"/>
    </row>
    <row r="93" spans="8:8" x14ac:dyDescent="0.25">
      <c r="H93" s="7"/>
    </row>
    <row r="94" spans="8:8" x14ac:dyDescent="0.25">
      <c r="H94" s="7"/>
    </row>
    <row r="95" spans="8:8" x14ac:dyDescent="0.25">
      <c r="H95" s="7"/>
    </row>
    <row r="96" spans="8:8" x14ac:dyDescent="0.25">
      <c r="H96" s="7"/>
    </row>
    <row r="97" spans="8:8" x14ac:dyDescent="0.25">
      <c r="H97" s="7"/>
    </row>
    <row r="98" spans="8:8" x14ac:dyDescent="0.25">
      <c r="H98" s="7"/>
    </row>
    <row r="99" spans="8:8" x14ac:dyDescent="0.25">
      <c r="H99" s="7"/>
    </row>
    <row r="100" spans="8:8" x14ac:dyDescent="0.25">
      <c r="H100" s="7"/>
    </row>
    <row r="101" spans="8:8" x14ac:dyDescent="0.25">
      <c r="H101" s="7"/>
    </row>
    <row r="102" spans="8:8" x14ac:dyDescent="0.25">
      <c r="H102" s="7"/>
    </row>
    <row r="103" spans="8:8" x14ac:dyDescent="0.25">
      <c r="H103" s="7"/>
    </row>
    <row r="104" spans="8:8" x14ac:dyDescent="0.25">
      <c r="H104" s="7"/>
    </row>
    <row r="105" spans="8:8" x14ac:dyDescent="0.25">
      <c r="H105" s="7"/>
    </row>
    <row r="106" spans="8:8" x14ac:dyDescent="0.25">
      <c r="H106" s="7"/>
    </row>
    <row r="107" spans="8:8" x14ac:dyDescent="0.25">
      <c r="H107" s="7"/>
    </row>
    <row r="108" spans="8:8" x14ac:dyDescent="0.25">
      <c r="H108" s="7"/>
    </row>
    <row r="109" spans="8:8" x14ac:dyDescent="0.25">
      <c r="H109" s="7"/>
    </row>
    <row r="110" spans="8:8" x14ac:dyDescent="0.25">
      <c r="H110" s="7"/>
    </row>
    <row r="111" spans="8:8" x14ac:dyDescent="0.25">
      <c r="H111" s="7"/>
    </row>
    <row r="112" spans="8:8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  <row r="814" spans="8:8" x14ac:dyDescent="0.25">
      <c r="H814" s="7"/>
    </row>
    <row r="815" spans="8:8" x14ac:dyDescent="0.25">
      <c r="H815" s="7"/>
    </row>
    <row r="816" spans="8:8" x14ac:dyDescent="0.25">
      <c r="H816" s="7"/>
    </row>
    <row r="817" spans="8:8" x14ac:dyDescent="0.25">
      <c r="H817" s="7"/>
    </row>
    <row r="818" spans="8:8" x14ac:dyDescent="0.25">
      <c r="H818" s="7"/>
    </row>
    <row r="819" spans="8:8" x14ac:dyDescent="0.25">
      <c r="H819" s="7"/>
    </row>
    <row r="820" spans="8:8" x14ac:dyDescent="0.25">
      <c r="H820" s="7"/>
    </row>
    <row r="821" spans="8:8" x14ac:dyDescent="0.25">
      <c r="H821" s="7"/>
    </row>
    <row r="822" spans="8:8" x14ac:dyDescent="0.25">
      <c r="H822" s="7"/>
    </row>
    <row r="823" spans="8:8" x14ac:dyDescent="0.25">
      <c r="H823" s="7"/>
    </row>
    <row r="824" spans="8:8" x14ac:dyDescent="0.25">
      <c r="H824" s="7"/>
    </row>
    <row r="825" spans="8:8" x14ac:dyDescent="0.25">
      <c r="H825" s="7"/>
    </row>
    <row r="826" spans="8:8" x14ac:dyDescent="0.25">
      <c r="H826" s="7"/>
    </row>
    <row r="827" spans="8:8" x14ac:dyDescent="0.25">
      <c r="H827" s="7"/>
    </row>
    <row r="828" spans="8:8" x14ac:dyDescent="0.25">
      <c r="H828" s="7"/>
    </row>
    <row r="829" spans="8:8" x14ac:dyDescent="0.25">
      <c r="H829" s="7"/>
    </row>
    <row r="830" spans="8:8" x14ac:dyDescent="0.25">
      <c r="H830" s="7"/>
    </row>
    <row r="831" spans="8:8" x14ac:dyDescent="0.25">
      <c r="H831" s="7"/>
    </row>
    <row r="832" spans="8:8" x14ac:dyDescent="0.25">
      <c r="H832" s="7"/>
    </row>
    <row r="833" spans="8:8" x14ac:dyDescent="0.25">
      <c r="H833" s="7"/>
    </row>
    <row r="834" spans="8:8" x14ac:dyDescent="0.25">
      <c r="H834" s="7"/>
    </row>
    <row r="835" spans="8:8" x14ac:dyDescent="0.25">
      <c r="H835" s="7"/>
    </row>
    <row r="836" spans="8:8" x14ac:dyDescent="0.25">
      <c r="H836" s="7"/>
    </row>
    <row r="837" spans="8:8" x14ac:dyDescent="0.25">
      <c r="H837" s="7"/>
    </row>
  </sheetData>
  <mergeCells count="9">
    <mergeCell ref="B2:B4"/>
    <mergeCell ref="C2:C4"/>
    <mergeCell ref="B38:B56"/>
    <mergeCell ref="B63:B64"/>
    <mergeCell ref="B68:B71"/>
    <mergeCell ref="B6:B37"/>
    <mergeCell ref="C6:C37"/>
    <mergeCell ref="C58:C59"/>
    <mergeCell ref="B58:B59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3"/>
  <sheetViews>
    <sheetView topLeftCell="C1" zoomScaleNormal="100" workbookViewId="0">
      <selection activeCell="F12" sqref="F12"/>
    </sheetView>
  </sheetViews>
  <sheetFormatPr defaultRowHeight="15" x14ac:dyDescent="0.25"/>
  <cols>
    <col min="3" max="3" width="20.140625" customWidth="1"/>
    <col min="4" max="5" width="18.42578125" customWidth="1"/>
    <col min="6" max="7" width="26.5703125" style="3" customWidth="1"/>
    <col min="8" max="8" width="19.5703125" style="4" customWidth="1"/>
    <col min="9" max="9" width="16.42578125" customWidth="1"/>
    <col min="10" max="10" width="16.42578125" bestFit="1" customWidth="1"/>
    <col min="11" max="11" width="14.28515625" bestFit="1" customWidth="1"/>
  </cols>
  <sheetData>
    <row r="1" spans="2:10" ht="30" x14ac:dyDescent="0.25">
      <c r="B1" s="9" t="s">
        <v>36</v>
      </c>
      <c r="C1" s="9" t="s">
        <v>37</v>
      </c>
      <c r="D1" s="9" t="s">
        <v>38</v>
      </c>
      <c r="E1" s="10" t="s">
        <v>46</v>
      </c>
      <c r="F1" s="49" t="s">
        <v>3</v>
      </c>
      <c r="G1" s="49" t="s">
        <v>66</v>
      </c>
      <c r="H1" s="9" t="s">
        <v>40</v>
      </c>
      <c r="I1" s="10" t="s">
        <v>72</v>
      </c>
    </row>
    <row r="2" spans="2:10" x14ac:dyDescent="0.25">
      <c r="B2" s="62">
        <v>1</v>
      </c>
      <c r="C2" s="65" t="s">
        <v>42</v>
      </c>
      <c r="D2" s="12" t="s">
        <v>43</v>
      </c>
      <c r="E2" s="13">
        <v>2300</v>
      </c>
      <c r="F2" s="14"/>
      <c r="G2" s="14"/>
      <c r="H2" s="8"/>
      <c r="I2" s="15">
        <v>2300</v>
      </c>
    </row>
    <row r="3" spans="2:10" x14ac:dyDescent="0.25">
      <c r="B3" s="63"/>
      <c r="C3" s="66"/>
      <c r="D3" s="12" t="s">
        <v>44</v>
      </c>
      <c r="E3" s="13">
        <v>7600</v>
      </c>
      <c r="F3" s="14"/>
      <c r="G3" s="14"/>
      <c r="H3" s="8"/>
      <c r="I3" s="15">
        <v>7600</v>
      </c>
    </row>
    <row r="4" spans="2:10" x14ac:dyDescent="0.25">
      <c r="B4" s="64"/>
      <c r="C4" s="67"/>
      <c r="D4" s="12" t="s">
        <v>45</v>
      </c>
      <c r="E4" s="13">
        <v>3300</v>
      </c>
      <c r="F4" s="14"/>
      <c r="G4" s="14"/>
      <c r="H4" s="8"/>
      <c r="I4" s="15">
        <v>3300</v>
      </c>
    </row>
    <row r="5" spans="2:10" x14ac:dyDescent="0.25">
      <c r="B5" s="16" t="s">
        <v>2</v>
      </c>
      <c r="C5" s="17"/>
      <c r="D5" s="12"/>
      <c r="E5" s="18">
        <f>E2+E3+E4</f>
        <v>13200</v>
      </c>
      <c r="F5" s="14"/>
      <c r="G5" s="14"/>
      <c r="H5" s="8"/>
      <c r="I5" s="19">
        <f>I2+I3+I4</f>
        <v>13200</v>
      </c>
      <c r="J5" s="5">
        <f>E5+F5+-H5</f>
        <v>13200</v>
      </c>
    </row>
    <row r="6" spans="2:10" ht="30" x14ac:dyDescent="0.25">
      <c r="B6" s="62">
        <v>2</v>
      </c>
      <c r="C6" s="62" t="s">
        <v>0</v>
      </c>
      <c r="D6" s="20" t="s">
        <v>9</v>
      </c>
      <c r="E6" s="20"/>
      <c r="F6" s="21">
        <v>26.14</v>
      </c>
      <c r="G6" s="10" t="s">
        <v>53</v>
      </c>
      <c r="H6" s="29">
        <v>98000</v>
      </c>
      <c r="I6" s="22"/>
    </row>
    <row r="7" spans="2:10" x14ac:dyDescent="0.25">
      <c r="B7" s="63"/>
      <c r="C7" s="63"/>
      <c r="D7" s="8" t="s">
        <v>10</v>
      </c>
      <c r="E7" s="8"/>
      <c r="F7" s="23">
        <v>20000</v>
      </c>
      <c r="G7" s="9" t="s">
        <v>54</v>
      </c>
      <c r="H7" s="29">
        <v>4453.54</v>
      </c>
      <c r="I7" s="22"/>
    </row>
    <row r="8" spans="2:10" ht="30" x14ac:dyDescent="0.25">
      <c r="B8" s="63"/>
      <c r="C8" s="63"/>
      <c r="D8" s="24" t="s">
        <v>11</v>
      </c>
      <c r="E8" s="24"/>
      <c r="F8" s="23">
        <v>8000</v>
      </c>
      <c r="G8" s="9" t="s">
        <v>55</v>
      </c>
      <c r="H8" s="29">
        <v>2496.04</v>
      </c>
      <c r="I8" s="22"/>
    </row>
    <row r="9" spans="2:10" x14ac:dyDescent="0.25">
      <c r="B9" s="63"/>
      <c r="C9" s="63"/>
      <c r="D9" s="8" t="s">
        <v>12</v>
      </c>
      <c r="E9" s="8"/>
      <c r="F9" s="23">
        <v>50000</v>
      </c>
      <c r="G9" s="10" t="s">
        <v>56</v>
      </c>
      <c r="H9" s="29">
        <v>25054.5</v>
      </c>
      <c r="I9" s="22"/>
    </row>
    <row r="10" spans="2:10" x14ac:dyDescent="0.25">
      <c r="B10" s="63"/>
      <c r="C10" s="63"/>
      <c r="D10" s="24" t="s">
        <v>13</v>
      </c>
      <c r="E10" s="24"/>
      <c r="F10" s="23">
        <v>50000</v>
      </c>
      <c r="G10" s="10" t="s">
        <v>47</v>
      </c>
      <c r="H10" s="29">
        <v>385518.04</v>
      </c>
      <c r="I10" s="22"/>
    </row>
    <row r="11" spans="2:10" x14ac:dyDescent="0.25">
      <c r="B11" s="63"/>
      <c r="C11" s="63"/>
      <c r="D11" s="8" t="s">
        <v>14</v>
      </c>
      <c r="E11" s="8"/>
      <c r="F11" s="23">
        <v>50000</v>
      </c>
      <c r="G11" s="10" t="s">
        <v>57</v>
      </c>
      <c r="H11" s="29">
        <v>4000</v>
      </c>
      <c r="I11" s="22"/>
    </row>
    <row r="12" spans="2:10" ht="60" x14ac:dyDescent="0.25">
      <c r="B12" s="63"/>
      <c r="C12" s="63"/>
      <c r="D12" s="24" t="s">
        <v>15</v>
      </c>
      <c r="E12" s="24"/>
      <c r="F12" s="23">
        <v>69445</v>
      </c>
      <c r="G12" s="10" t="s">
        <v>50</v>
      </c>
      <c r="H12" s="29">
        <v>1893.37</v>
      </c>
      <c r="I12" s="22"/>
    </row>
    <row r="13" spans="2:10" ht="105" x14ac:dyDescent="0.25">
      <c r="B13" s="63"/>
      <c r="C13" s="63"/>
      <c r="D13" s="24" t="s">
        <v>16</v>
      </c>
      <c r="E13" s="24"/>
      <c r="F13" s="23">
        <v>8700</v>
      </c>
      <c r="G13" s="10" t="s">
        <v>51</v>
      </c>
      <c r="H13" s="29">
        <v>978110.3</v>
      </c>
      <c r="I13" s="22"/>
    </row>
    <row r="14" spans="2:10" ht="30" x14ac:dyDescent="0.25">
      <c r="B14" s="63"/>
      <c r="C14" s="63"/>
      <c r="D14" s="24" t="s">
        <v>17</v>
      </c>
      <c r="E14" s="24"/>
      <c r="F14" s="23">
        <v>3000</v>
      </c>
      <c r="G14" s="10" t="s">
        <v>58</v>
      </c>
      <c r="H14" s="29">
        <v>16750</v>
      </c>
      <c r="I14" s="22"/>
    </row>
    <row r="15" spans="2:10" x14ac:dyDescent="0.25">
      <c r="B15" s="63"/>
      <c r="C15" s="63"/>
      <c r="D15" s="8" t="s">
        <v>18</v>
      </c>
      <c r="E15" s="8"/>
      <c r="F15" s="23">
        <v>5000</v>
      </c>
      <c r="G15" s="10" t="s">
        <v>59</v>
      </c>
      <c r="H15" s="29">
        <v>798</v>
      </c>
      <c r="I15" s="22"/>
    </row>
    <row r="16" spans="2:10" ht="45" x14ac:dyDescent="0.25">
      <c r="B16" s="63"/>
      <c r="C16" s="63"/>
      <c r="D16" s="24" t="s">
        <v>19</v>
      </c>
      <c r="E16" s="24"/>
      <c r="F16" s="23">
        <v>9000</v>
      </c>
      <c r="G16" s="10" t="s">
        <v>60</v>
      </c>
      <c r="H16" s="29">
        <v>694.62</v>
      </c>
      <c r="I16" s="22"/>
    </row>
    <row r="17" spans="2:9" ht="30" x14ac:dyDescent="0.25">
      <c r="B17" s="63"/>
      <c r="C17" s="63"/>
      <c r="D17" s="24" t="s">
        <v>20</v>
      </c>
      <c r="E17" s="24"/>
      <c r="F17" s="23">
        <v>200</v>
      </c>
      <c r="G17" s="10" t="s">
        <v>52</v>
      </c>
      <c r="H17" s="29">
        <f>311973.2+32562.89</f>
        <v>344536.09</v>
      </c>
      <c r="I17" s="22"/>
    </row>
    <row r="18" spans="2:9" ht="30" x14ac:dyDescent="0.25">
      <c r="B18" s="63"/>
      <c r="C18" s="63"/>
      <c r="D18" s="24" t="s">
        <v>21</v>
      </c>
      <c r="E18" s="24"/>
      <c r="F18" s="23">
        <v>70000</v>
      </c>
      <c r="G18" s="10" t="s">
        <v>48</v>
      </c>
      <c r="H18" s="29">
        <v>15343.5</v>
      </c>
      <c r="I18" s="22"/>
    </row>
    <row r="19" spans="2:9" ht="30" x14ac:dyDescent="0.25">
      <c r="B19" s="63"/>
      <c r="C19" s="63"/>
      <c r="D19" s="24" t="s">
        <v>23</v>
      </c>
      <c r="E19" s="24"/>
      <c r="F19" s="23">
        <v>134454.01999999999</v>
      </c>
      <c r="G19" s="10" t="s">
        <v>61</v>
      </c>
      <c r="H19" s="29">
        <v>20400</v>
      </c>
      <c r="I19" s="22"/>
    </row>
    <row r="20" spans="2:9" ht="45" x14ac:dyDescent="0.25">
      <c r="B20" s="63"/>
      <c r="C20" s="63"/>
      <c r="D20" s="24" t="s">
        <v>67</v>
      </c>
      <c r="E20" s="25">
        <v>7995.79</v>
      </c>
      <c r="F20" s="23">
        <v>0</v>
      </c>
      <c r="G20" s="10" t="s">
        <v>62</v>
      </c>
      <c r="H20" s="29">
        <v>36975.24</v>
      </c>
      <c r="I20" s="22"/>
    </row>
    <row r="21" spans="2:9" ht="30" x14ac:dyDescent="0.25">
      <c r="B21" s="63"/>
      <c r="C21" s="63"/>
      <c r="D21" s="24" t="s">
        <v>22</v>
      </c>
      <c r="E21" s="24"/>
      <c r="F21" s="23">
        <v>248000</v>
      </c>
      <c r="G21" s="10" t="s">
        <v>63</v>
      </c>
      <c r="H21" s="29">
        <v>68145.84</v>
      </c>
      <c r="I21" s="22"/>
    </row>
    <row r="22" spans="2:9" x14ac:dyDescent="0.25">
      <c r="B22" s="63"/>
      <c r="C22" s="63"/>
      <c r="D22" s="24" t="s">
        <v>24</v>
      </c>
      <c r="E22" s="24"/>
      <c r="F22" s="23">
        <v>300000</v>
      </c>
      <c r="G22" s="10" t="s">
        <v>64</v>
      </c>
      <c r="H22" s="29">
        <v>13000</v>
      </c>
      <c r="I22" s="22"/>
    </row>
    <row r="23" spans="2:9" x14ac:dyDescent="0.25">
      <c r="B23" s="63"/>
      <c r="C23" s="63"/>
      <c r="D23" s="24" t="s">
        <v>25</v>
      </c>
      <c r="E23" s="24"/>
      <c r="F23" s="23">
        <v>6000</v>
      </c>
      <c r="G23" s="10" t="s">
        <v>49</v>
      </c>
      <c r="H23" s="29">
        <v>7651.46</v>
      </c>
      <c r="I23" s="22"/>
    </row>
    <row r="24" spans="2:9" x14ac:dyDescent="0.25">
      <c r="B24" s="63"/>
      <c r="C24" s="63"/>
      <c r="D24" s="24" t="s">
        <v>26</v>
      </c>
      <c r="E24" s="24"/>
      <c r="F24" s="23">
        <v>5000</v>
      </c>
      <c r="G24" s="10" t="s">
        <v>65</v>
      </c>
      <c r="H24" s="29">
        <v>15445.53</v>
      </c>
      <c r="I24" s="22"/>
    </row>
    <row r="25" spans="2:9" ht="60" x14ac:dyDescent="0.25">
      <c r="B25" s="63"/>
      <c r="C25" s="63"/>
      <c r="D25" s="24" t="s">
        <v>27</v>
      </c>
      <c r="E25" s="24"/>
      <c r="F25" s="23">
        <v>37500</v>
      </c>
      <c r="G25" s="10" t="s">
        <v>74</v>
      </c>
      <c r="H25" s="29">
        <v>252626.16</v>
      </c>
      <c r="I25" s="22"/>
    </row>
    <row r="26" spans="2:9" x14ac:dyDescent="0.25">
      <c r="B26" s="63"/>
      <c r="C26" s="63"/>
      <c r="D26" s="24" t="s">
        <v>28</v>
      </c>
      <c r="E26" s="24"/>
      <c r="F26" s="23">
        <v>10000</v>
      </c>
      <c r="G26" s="23"/>
      <c r="H26" s="8"/>
      <c r="I26" s="22"/>
    </row>
    <row r="27" spans="2:9" x14ac:dyDescent="0.25">
      <c r="B27" s="63"/>
      <c r="C27" s="63"/>
      <c r="D27" s="24" t="s">
        <v>29</v>
      </c>
      <c r="E27" s="24"/>
      <c r="F27" s="23">
        <v>112.47</v>
      </c>
      <c r="G27" s="23"/>
      <c r="H27" s="8"/>
      <c r="I27" s="22"/>
    </row>
    <row r="28" spans="2:9" ht="30" x14ac:dyDescent="0.25">
      <c r="B28" s="63"/>
      <c r="C28" s="63"/>
      <c r="D28" s="24" t="s">
        <v>30</v>
      </c>
      <c r="E28" s="24"/>
      <c r="F28" s="23">
        <v>50000</v>
      </c>
      <c r="G28" s="23"/>
      <c r="H28" s="8"/>
      <c r="I28" s="22"/>
    </row>
    <row r="29" spans="2:9" ht="30" x14ac:dyDescent="0.25">
      <c r="B29" s="63"/>
      <c r="C29" s="63"/>
      <c r="D29" s="24" t="s">
        <v>31</v>
      </c>
      <c r="E29" s="24"/>
      <c r="F29" s="23">
        <v>270000</v>
      </c>
      <c r="G29" s="23"/>
      <c r="H29" s="8"/>
      <c r="I29" s="22"/>
    </row>
    <row r="30" spans="2:9" ht="30" x14ac:dyDescent="0.25">
      <c r="B30" s="63"/>
      <c r="C30" s="63"/>
      <c r="D30" s="24" t="s">
        <v>69</v>
      </c>
      <c r="E30" s="25">
        <f>3601+65692.54</f>
        <v>69293.539999999994</v>
      </c>
      <c r="F30" s="23">
        <v>858050.15</v>
      </c>
      <c r="G30" s="23"/>
      <c r="H30" s="8"/>
      <c r="I30" s="26">
        <v>234570.07</v>
      </c>
    </row>
    <row r="31" spans="2:9" ht="30" x14ac:dyDescent="0.25">
      <c r="B31" s="63"/>
      <c r="C31" s="63"/>
      <c r="D31" s="24" t="s">
        <v>70</v>
      </c>
      <c r="E31" s="24"/>
      <c r="F31" s="23">
        <v>15685.19</v>
      </c>
      <c r="G31" s="23"/>
      <c r="H31" s="8"/>
      <c r="I31" s="22"/>
    </row>
    <row r="32" spans="2:9" x14ac:dyDescent="0.25">
      <c r="B32" s="63"/>
      <c r="C32" s="63"/>
      <c r="D32" s="24" t="s">
        <v>32</v>
      </c>
      <c r="E32" s="24"/>
      <c r="F32" s="23">
        <v>70000</v>
      </c>
      <c r="G32" s="23"/>
      <c r="H32" s="8"/>
      <c r="I32" s="22"/>
    </row>
    <row r="33" spans="1:11" x14ac:dyDescent="0.25">
      <c r="B33" s="63"/>
      <c r="C33" s="63"/>
      <c r="D33" s="8" t="s">
        <v>33</v>
      </c>
      <c r="E33" s="8"/>
      <c r="F33" s="27">
        <v>5000</v>
      </c>
      <c r="G33" s="27"/>
      <c r="H33" s="8"/>
      <c r="I33" s="22"/>
    </row>
    <row r="34" spans="1:11" x14ac:dyDescent="0.25">
      <c r="B34" s="63"/>
      <c r="C34" s="63"/>
      <c r="D34" s="8" t="s">
        <v>71</v>
      </c>
      <c r="E34" s="28">
        <v>30000</v>
      </c>
      <c r="F34" s="27">
        <v>0</v>
      </c>
      <c r="G34" s="27"/>
      <c r="H34" s="8"/>
      <c r="I34" s="22"/>
    </row>
    <row r="35" spans="1:11" x14ac:dyDescent="0.25">
      <c r="B35" s="63"/>
      <c r="C35" s="63"/>
      <c r="D35" s="24" t="s">
        <v>34</v>
      </c>
      <c r="E35" s="24"/>
      <c r="F35" s="23">
        <v>16000</v>
      </c>
      <c r="G35" s="23"/>
      <c r="H35" s="8"/>
      <c r="I35" s="22"/>
    </row>
    <row r="36" spans="1:11" ht="30" x14ac:dyDescent="0.25">
      <c r="B36" s="64"/>
      <c r="C36" s="63"/>
      <c r="D36" s="24" t="s">
        <v>35</v>
      </c>
      <c r="E36" s="24"/>
      <c r="F36" s="23">
        <v>50000</v>
      </c>
      <c r="G36" s="23"/>
      <c r="H36" s="8"/>
      <c r="I36" s="22"/>
    </row>
    <row r="37" spans="1:11" x14ac:dyDescent="0.25">
      <c r="B37" s="30" t="s">
        <v>7</v>
      </c>
      <c r="C37" s="11"/>
      <c r="D37" s="8"/>
      <c r="E37" s="31">
        <f>E20+E30+E34</f>
        <v>107289.32999999999</v>
      </c>
      <c r="F37" s="32">
        <f>SUM(F6:F36)</f>
        <v>2419172.9700000002</v>
      </c>
      <c r="G37" s="32"/>
      <c r="H37" s="31">
        <f>SUM(H6:H36)</f>
        <v>2291892.2300000004</v>
      </c>
      <c r="I37" s="33">
        <f>I30</f>
        <v>234570.07</v>
      </c>
      <c r="J37" s="5">
        <f>E37+F37-H37</f>
        <v>234570.06999999983</v>
      </c>
    </row>
    <row r="38" spans="1:11" ht="30" x14ac:dyDescent="0.25">
      <c r="B38" s="62">
        <v>3</v>
      </c>
      <c r="C38" s="62" t="s">
        <v>1</v>
      </c>
      <c r="D38" s="24" t="s">
        <v>41</v>
      </c>
      <c r="E38" s="24"/>
      <c r="F38" s="23">
        <v>21250</v>
      </c>
      <c r="G38" s="56" t="s">
        <v>47</v>
      </c>
      <c r="H38" s="29">
        <v>60623</v>
      </c>
      <c r="I38" s="22"/>
      <c r="J38" s="5"/>
      <c r="K38" s="5"/>
    </row>
    <row r="39" spans="1:11" x14ac:dyDescent="0.25">
      <c r="B39" s="64"/>
      <c r="C39" s="64"/>
      <c r="D39" s="8" t="s">
        <v>8</v>
      </c>
      <c r="E39" s="8"/>
      <c r="F39" s="23">
        <v>38573</v>
      </c>
      <c r="G39" s="23"/>
      <c r="H39" s="28"/>
      <c r="I39" s="22"/>
    </row>
    <row r="40" spans="1:11" x14ac:dyDescent="0.25">
      <c r="A40" s="55"/>
      <c r="B40" s="30" t="s">
        <v>2</v>
      </c>
      <c r="C40" s="8"/>
      <c r="D40" s="8"/>
      <c r="E40" s="8"/>
      <c r="F40" s="32">
        <f>SUM(F38:F39)</f>
        <v>59823</v>
      </c>
      <c r="G40" s="32"/>
      <c r="H40" s="31">
        <f>H38</f>
        <v>60623</v>
      </c>
      <c r="I40" s="22"/>
      <c r="J40" s="5"/>
    </row>
    <row r="41" spans="1:11" ht="60" x14ac:dyDescent="0.25">
      <c r="B41" s="9">
        <v>4</v>
      </c>
      <c r="C41" s="73" t="s">
        <v>4</v>
      </c>
      <c r="D41" s="24" t="s">
        <v>39</v>
      </c>
      <c r="E41" s="24"/>
      <c r="F41" s="23">
        <v>115615</v>
      </c>
      <c r="G41" s="23" t="s">
        <v>47</v>
      </c>
      <c r="H41" s="36">
        <v>114872.05</v>
      </c>
      <c r="I41" s="36"/>
      <c r="K41" s="5"/>
    </row>
    <row r="42" spans="1:11" x14ac:dyDescent="0.25">
      <c r="B42" s="71"/>
      <c r="C42" s="74"/>
      <c r="D42" s="24"/>
      <c r="E42" s="24"/>
      <c r="F42" s="23"/>
      <c r="G42" s="21" t="s">
        <v>48</v>
      </c>
      <c r="H42" s="37">
        <v>417.95</v>
      </c>
      <c r="I42" s="15"/>
    </row>
    <row r="43" spans="1:11" ht="52.5" customHeight="1" x14ac:dyDescent="0.25">
      <c r="B43" s="72"/>
      <c r="C43" s="75"/>
      <c r="D43" s="24"/>
      <c r="E43" s="24"/>
      <c r="F43" s="23"/>
      <c r="G43" s="23" t="s">
        <v>49</v>
      </c>
      <c r="H43" s="38">
        <v>325</v>
      </c>
      <c r="I43" s="15"/>
    </row>
    <row r="44" spans="1:11" x14ac:dyDescent="0.25">
      <c r="B44" s="39" t="s">
        <v>7</v>
      </c>
      <c r="C44" s="24"/>
      <c r="D44" s="24"/>
      <c r="E44" s="24"/>
      <c r="F44" s="32">
        <f>F41</f>
        <v>115615</v>
      </c>
      <c r="G44" s="32"/>
      <c r="H44" s="40">
        <f>H41+H42+H43</f>
        <v>115615</v>
      </c>
      <c r="I44" s="22"/>
      <c r="J44" s="5">
        <f>E44+F44-H44</f>
        <v>0</v>
      </c>
    </row>
    <row r="45" spans="1:11" ht="75" customHeight="1" x14ac:dyDescent="0.25">
      <c r="B45" s="9">
        <v>5</v>
      </c>
      <c r="C45" s="73" t="s">
        <v>5</v>
      </c>
      <c r="D45" s="24" t="s">
        <v>39</v>
      </c>
      <c r="E45" s="24"/>
      <c r="F45" s="23">
        <v>100000</v>
      </c>
      <c r="G45" s="56" t="s">
        <v>47</v>
      </c>
      <c r="H45" s="8">
        <v>54494.400000000001</v>
      </c>
      <c r="I45" s="22"/>
    </row>
    <row r="46" spans="1:11" x14ac:dyDescent="0.25">
      <c r="B46" s="68"/>
      <c r="C46" s="74"/>
      <c r="D46" s="24"/>
      <c r="E46" s="24"/>
      <c r="F46" s="23"/>
      <c r="G46" s="56" t="s">
        <v>50</v>
      </c>
      <c r="H46" s="28">
        <v>72</v>
      </c>
      <c r="I46" s="22"/>
    </row>
    <row r="47" spans="1:11" x14ac:dyDescent="0.25">
      <c r="B47" s="69"/>
      <c r="C47" s="74"/>
      <c r="D47" s="24"/>
      <c r="E47" s="24"/>
      <c r="F47" s="23"/>
      <c r="G47" s="56" t="s">
        <v>51</v>
      </c>
      <c r="H47" s="42">
        <v>36000</v>
      </c>
      <c r="I47" s="22"/>
    </row>
    <row r="48" spans="1:11" x14ac:dyDescent="0.25">
      <c r="B48" s="69"/>
      <c r="C48" s="75"/>
      <c r="D48" s="24"/>
      <c r="E48" s="24"/>
      <c r="F48" s="23"/>
      <c r="G48" s="56" t="s">
        <v>52</v>
      </c>
      <c r="H48" s="28">
        <v>10800</v>
      </c>
      <c r="I48" s="22"/>
    </row>
    <row r="49" spans="1:11" x14ac:dyDescent="0.25">
      <c r="B49" s="39" t="s">
        <v>7</v>
      </c>
      <c r="C49" s="24"/>
      <c r="D49" s="24"/>
      <c r="E49" s="24"/>
      <c r="F49" s="32">
        <v>100000</v>
      </c>
      <c r="G49" s="32"/>
      <c r="H49" s="31">
        <f>H45+H46+H47+H48</f>
        <v>101366.39999999999</v>
      </c>
      <c r="I49" s="22"/>
      <c r="J49" s="5">
        <f>E49+F49-H49</f>
        <v>-1366.3999999999942</v>
      </c>
      <c r="K49">
        <v>0</v>
      </c>
    </row>
    <row r="50" spans="1:11" ht="60" x14ac:dyDescent="0.25">
      <c r="B50" s="9">
        <v>6</v>
      </c>
      <c r="C50" s="41" t="s">
        <v>6</v>
      </c>
      <c r="D50" s="24" t="s">
        <v>39</v>
      </c>
      <c r="E50" s="24"/>
      <c r="F50" s="23">
        <v>60100</v>
      </c>
      <c r="G50" s="56" t="s">
        <v>47</v>
      </c>
      <c r="H50" s="57">
        <v>60670</v>
      </c>
      <c r="I50" s="22"/>
    </row>
    <row r="51" spans="1:11" ht="15" customHeight="1" x14ac:dyDescent="0.25">
      <c r="A51" s="5"/>
      <c r="B51" s="30" t="s">
        <v>7</v>
      </c>
      <c r="C51" s="8"/>
      <c r="D51" s="8"/>
      <c r="E51" s="8"/>
      <c r="F51" s="32">
        <v>60100</v>
      </c>
      <c r="G51" s="32"/>
      <c r="H51" s="31">
        <f>H50</f>
        <v>60670</v>
      </c>
      <c r="I51" s="22"/>
      <c r="J51" s="5"/>
    </row>
    <row r="52" spans="1:11" s="48" customFormat="1" ht="18.75" x14ac:dyDescent="0.3">
      <c r="B52" s="44" t="s">
        <v>73</v>
      </c>
      <c r="C52" s="44"/>
      <c r="D52" s="44"/>
      <c r="E52" s="50">
        <f>E5+E37</f>
        <v>120489.32999999999</v>
      </c>
      <c r="F52" s="47">
        <f>F37+F40+F44+F49+F51</f>
        <v>2754710.97</v>
      </c>
      <c r="G52" s="47"/>
      <c r="H52" s="50">
        <f>H37+H40+H44+H49+H51</f>
        <v>2630166.6300000004</v>
      </c>
      <c r="I52" s="46">
        <f>I37+I5</f>
        <v>247770.07</v>
      </c>
      <c r="J52" s="58">
        <f>J5+J37+J44+J49</f>
        <v>246403.66999999984</v>
      </c>
      <c r="K52" s="58">
        <f>J5+J37+K49</f>
        <v>247770.06999999983</v>
      </c>
    </row>
    <row r="53" spans="1:11" x14ac:dyDescent="0.25">
      <c r="B53" s="1"/>
      <c r="C53" s="1"/>
      <c r="D53" s="1"/>
      <c r="E53" s="1"/>
      <c r="F53" s="2"/>
      <c r="G53" s="2"/>
      <c r="H53" s="6"/>
    </row>
    <row r="54" spans="1:11" x14ac:dyDescent="0.25">
      <c r="H54" s="7"/>
      <c r="I54" s="5">
        <f>E52+F52-H52</f>
        <v>245033.66999999993</v>
      </c>
      <c r="J54" s="5">
        <f>J52-1366.4-570</f>
        <v>244467.26999999984</v>
      </c>
    </row>
    <row r="55" spans="1:11" x14ac:dyDescent="0.25">
      <c r="F55" s="59">
        <f>I52-1366.4-570-800</f>
        <v>245033.67</v>
      </c>
      <c r="H55" s="7"/>
    </row>
    <row r="56" spans="1:11" x14ac:dyDescent="0.25">
      <c r="H56" s="7"/>
    </row>
    <row r="57" spans="1:11" x14ac:dyDescent="0.25">
      <c r="H57" s="7"/>
      <c r="I57">
        <f>245033.64</f>
        <v>245033.64</v>
      </c>
    </row>
    <row r="58" spans="1:11" x14ac:dyDescent="0.25">
      <c r="D58" s="5"/>
      <c r="H58" s="7"/>
    </row>
    <row r="59" spans="1:11" x14ac:dyDescent="0.25">
      <c r="H59" s="7">
        <v>2630166.63</v>
      </c>
    </row>
    <row r="60" spans="1:11" x14ac:dyDescent="0.25">
      <c r="H60" s="7"/>
    </row>
    <row r="61" spans="1:11" x14ac:dyDescent="0.25">
      <c r="H61" s="7"/>
      <c r="I61">
        <v>2736.43</v>
      </c>
    </row>
    <row r="62" spans="1:11" x14ac:dyDescent="0.25">
      <c r="H62" s="54">
        <f>H52-H59</f>
        <v>0</v>
      </c>
    </row>
    <row r="63" spans="1:11" x14ac:dyDescent="0.25">
      <c r="H63" s="7"/>
    </row>
    <row r="64" spans="1:11" x14ac:dyDescent="0.25">
      <c r="H64" s="7"/>
    </row>
    <row r="65" spans="8:8" x14ac:dyDescent="0.25">
      <c r="H65" s="7"/>
    </row>
    <row r="66" spans="8:8" x14ac:dyDescent="0.25">
      <c r="H66" s="7"/>
    </row>
    <row r="67" spans="8:8" x14ac:dyDescent="0.25">
      <c r="H67" s="7"/>
    </row>
    <row r="68" spans="8:8" x14ac:dyDescent="0.25">
      <c r="H68" s="7"/>
    </row>
    <row r="69" spans="8:8" x14ac:dyDescent="0.25">
      <c r="H69" s="7"/>
    </row>
    <row r="70" spans="8:8" x14ac:dyDescent="0.25">
      <c r="H70" s="7"/>
    </row>
    <row r="71" spans="8:8" x14ac:dyDescent="0.25">
      <c r="H71" s="7"/>
    </row>
    <row r="72" spans="8:8" x14ac:dyDescent="0.25">
      <c r="H72" s="7"/>
    </row>
    <row r="73" spans="8:8" x14ac:dyDescent="0.25">
      <c r="H73" s="7"/>
    </row>
    <row r="74" spans="8:8" x14ac:dyDescent="0.25">
      <c r="H74" s="7"/>
    </row>
    <row r="75" spans="8:8" x14ac:dyDescent="0.25">
      <c r="H75" s="7"/>
    </row>
    <row r="76" spans="8:8" x14ac:dyDescent="0.25">
      <c r="H76" s="7"/>
    </row>
    <row r="77" spans="8:8" x14ac:dyDescent="0.25">
      <c r="H77" s="7"/>
    </row>
    <row r="78" spans="8:8" x14ac:dyDescent="0.25">
      <c r="H78" s="7"/>
    </row>
    <row r="79" spans="8:8" x14ac:dyDescent="0.25">
      <c r="H79" s="7"/>
    </row>
    <row r="80" spans="8:8" x14ac:dyDescent="0.25">
      <c r="H80" s="7"/>
    </row>
    <row r="81" spans="8:8" x14ac:dyDescent="0.25">
      <c r="H81" s="7"/>
    </row>
    <row r="82" spans="8:8" x14ac:dyDescent="0.25">
      <c r="H82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  <row r="89" spans="8:8" x14ac:dyDescent="0.25">
      <c r="H89" s="7"/>
    </row>
    <row r="90" spans="8:8" x14ac:dyDescent="0.25">
      <c r="H90" s="7"/>
    </row>
    <row r="91" spans="8:8" x14ac:dyDescent="0.25">
      <c r="H91" s="7"/>
    </row>
    <row r="92" spans="8:8" x14ac:dyDescent="0.25">
      <c r="H92" s="7"/>
    </row>
    <row r="93" spans="8:8" x14ac:dyDescent="0.25">
      <c r="H93" s="7"/>
    </row>
    <row r="94" spans="8:8" x14ac:dyDescent="0.25">
      <c r="H94" s="7"/>
    </row>
    <row r="95" spans="8:8" x14ac:dyDescent="0.25">
      <c r="H95" s="7"/>
    </row>
    <row r="96" spans="8:8" x14ac:dyDescent="0.25">
      <c r="H96" s="7"/>
    </row>
    <row r="97" spans="8:8" x14ac:dyDescent="0.25">
      <c r="H97" s="7"/>
    </row>
    <row r="98" spans="8:8" x14ac:dyDescent="0.25">
      <c r="H98" s="7"/>
    </row>
    <row r="99" spans="8:8" x14ac:dyDescent="0.25">
      <c r="H99" s="7"/>
    </row>
    <row r="100" spans="8:8" x14ac:dyDescent="0.25">
      <c r="H100" s="7"/>
    </row>
    <row r="101" spans="8:8" x14ac:dyDescent="0.25">
      <c r="H101" s="7"/>
    </row>
    <row r="102" spans="8:8" x14ac:dyDescent="0.25">
      <c r="H102" s="7"/>
    </row>
    <row r="103" spans="8:8" x14ac:dyDescent="0.25">
      <c r="H103" s="7"/>
    </row>
    <row r="104" spans="8:8" x14ac:dyDescent="0.25">
      <c r="H104" s="7"/>
    </row>
    <row r="105" spans="8:8" x14ac:dyDescent="0.25">
      <c r="H105" s="7"/>
    </row>
    <row r="106" spans="8:8" x14ac:dyDescent="0.25">
      <c r="H106" s="7"/>
    </row>
    <row r="107" spans="8:8" x14ac:dyDescent="0.25">
      <c r="H107" s="7"/>
    </row>
    <row r="108" spans="8:8" x14ac:dyDescent="0.25">
      <c r="H108" s="7"/>
    </row>
    <row r="109" spans="8:8" x14ac:dyDescent="0.25">
      <c r="H109" s="7"/>
    </row>
    <row r="110" spans="8:8" x14ac:dyDescent="0.25">
      <c r="H110" s="7"/>
    </row>
    <row r="111" spans="8:8" x14ac:dyDescent="0.25">
      <c r="H111" s="7"/>
    </row>
    <row r="112" spans="8:8" x14ac:dyDescent="0.25">
      <c r="H112" s="7"/>
    </row>
    <row r="113" spans="8:8" x14ac:dyDescent="0.25">
      <c r="H113" s="7"/>
    </row>
    <row r="114" spans="8:8" x14ac:dyDescent="0.25">
      <c r="H114" s="7"/>
    </row>
    <row r="115" spans="8:8" x14ac:dyDescent="0.25">
      <c r="H115" s="7"/>
    </row>
    <row r="116" spans="8:8" x14ac:dyDescent="0.25">
      <c r="H116" s="7"/>
    </row>
    <row r="117" spans="8:8" x14ac:dyDescent="0.25">
      <c r="H117" s="7"/>
    </row>
    <row r="118" spans="8:8" x14ac:dyDescent="0.25">
      <c r="H118" s="7"/>
    </row>
    <row r="119" spans="8:8" x14ac:dyDescent="0.25">
      <c r="H119" s="7"/>
    </row>
    <row r="120" spans="8:8" x14ac:dyDescent="0.25">
      <c r="H120" s="7"/>
    </row>
    <row r="121" spans="8:8" x14ac:dyDescent="0.25">
      <c r="H121" s="7"/>
    </row>
    <row r="122" spans="8:8" x14ac:dyDescent="0.25">
      <c r="H122" s="7"/>
    </row>
    <row r="123" spans="8:8" x14ac:dyDescent="0.25">
      <c r="H123" s="7"/>
    </row>
    <row r="124" spans="8:8" x14ac:dyDescent="0.25">
      <c r="H124" s="7"/>
    </row>
    <row r="125" spans="8:8" x14ac:dyDescent="0.25">
      <c r="H125" s="7"/>
    </row>
    <row r="126" spans="8:8" x14ac:dyDescent="0.25">
      <c r="H126" s="7"/>
    </row>
    <row r="127" spans="8:8" x14ac:dyDescent="0.25">
      <c r="H127" s="7"/>
    </row>
    <row r="128" spans="8:8" x14ac:dyDescent="0.25">
      <c r="H128" s="7"/>
    </row>
    <row r="129" spans="8:8" x14ac:dyDescent="0.25">
      <c r="H129" s="7"/>
    </row>
    <row r="130" spans="8:8" x14ac:dyDescent="0.25">
      <c r="H130" s="7"/>
    </row>
    <row r="131" spans="8:8" x14ac:dyDescent="0.25">
      <c r="H131" s="7"/>
    </row>
    <row r="132" spans="8:8" x14ac:dyDescent="0.25">
      <c r="H132" s="7"/>
    </row>
    <row r="133" spans="8:8" x14ac:dyDescent="0.25">
      <c r="H133" s="7"/>
    </row>
    <row r="134" spans="8:8" x14ac:dyDescent="0.25">
      <c r="H134" s="7"/>
    </row>
    <row r="135" spans="8:8" x14ac:dyDescent="0.25">
      <c r="H135" s="7"/>
    </row>
    <row r="136" spans="8:8" x14ac:dyDescent="0.25">
      <c r="H136" s="7"/>
    </row>
    <row r="137" spans="8:8" x14ac:dyDescent="0.25">
      <c r="H137" s="7"/>
    </row>
    <row r="138" spans="8:8" x14ac:dyDescent="0.25">
      <c r="H138" s="7"/>
    </row>
    <row r="139" spans="8:8" x14ac:dyDescent="0.25">
      <c r="H139" s="7"/>
    </row>
    <row r="140" spans="8:8" x14ac:dyDescent="0.25">
      <c r="H140" s="7"/>
    </row>
    <row r="141" spans="8:8" x14ac:dyDescent="0.25">
      <c r="H141" s="7"/>
    </row>
    <row r="142" spans="8:8" x14ac:dyDescent="0.25">
      <c r="H142" s="7"/>
    </row>
    <row r="143" spans="8:8" x14ac:dyDescent="0.25">
      <c r="H143" s="7"/>
    </row>
    <row r="144" spans="8:8" x14ac:dyDescent="0.25">
      <c r="H144" s="7"/>
    </row>
    <row r="145" spans="8:8" x14ac:dyDescent="0.25">
      <c r="H145" s="7"/>
    </row>
    <row r="146" spans="8:8" x14ac:dyDescent="0.25">
      <c r="H146" s="7"/>
    </row>
    <row r="147" spans="8:8" x14ac:dyDescent="0.25">
      <c r="H147" s="7"/>
    </row>
    <row r="148" spans="8:8" x14ac:dyDescent="0.25">
      <c r="H148" s="7"/>
    </row>
    <row r="149" spans="8:8" x14ac:dyDescent="0.25">
      <c r="H149" s="7"/>
    </row>
    <row r="150" spans="8:8" x14ac:dyDescent="0.25">
      <c r="H150" s="7"/>
    </row>
    <row r="151" spans="8:8" x14ac:dyDescent="0.25">
      <c r="H151" s="7"/>
    </row>
    <row r="152" spans="8:8" x14ac:dyDescent="0.25">
      <c r="H152" s="7"/>
    </row>
    <row r="153" spans="8:8" x14ac:dyDescent="0.25">
      <c r="H153" s="7"/>
    </row>
    <row r="154" spans="8:8" x14ac:dyDescent="0.25">
      <c r="H154" s="7"/>
    </row>
    <row r="155" spans="8:8" x14ac:dyDescent="0.25">
      <c r="H155" s="7"/>
    </row>
    <row r="156" spans="8:8" x14ac:dyDescent="0.25">
      <c r="H156" s="7"/>
    </row>
    <row r="157" spans="8:8" x14ac:dyDescent="0.25">
      <c r="H157" s="7"/>
    </row>
    <row r="158" spans="8:8" x14ac:dyDescent="0.25">
      <c r="H158" s="7"/>
    </row>
    <row r="159" spans="8:8" x14ac:dyDescent="0.25">
      <c r="H159" s="7"/>
    </row>
    <row r="160" spans="8:8" x14ac:dyDescent="0.25">
      <c r="H160" s="7"/>
    </row>
    <row r="161" spans="8:8" x14ac:dyDescent="0.25">
      <c r="H161" s="7"/>
    </row>
    <row r="162" spans="8:8" x14ac:dyDescent="0.25">
      <c r="H162" s="7"/>
    </row>
    <row r="163" spans="8:8" x14ac:dyDescent="0.25">
      <c r="H163" s="7"/>
    </row>
    <row r="164" spans="8:8" x14ac:dyDescent="0.25">
      <c r="H164" s="7"/>
    </row>
    <row r="165" spans="8:8" x14ac:dyDescent="0.25">
      <c r="H165" s="7"/>
    </row>
    <row r="166" spans="8:8" x14ac:dyDescent="0.25">
      <c r="H166" s="7"/>
    </row>
    <row r="167" spans="8:8" x14ac:dyDescent="0.25">
      <c r="H167" s="7"/>
    </row>
    <row r="168" spans="8:8" x14ac:dyDescent="0.25">
      <c r="H168" s="7"/>
    </row>
    <row r="169" spans="8:8" x14ac:dyDescent="0.25">
      <c r="H169" s="7"/>
    </row>
    <row r="170" spans="8:8" x14ac:dyDescent="0.25">
      <c r="H170" s="7"/>
    </row>
    <row r="171" spans="8:8" x14ac:dyDescent="0.25">
      <c r="H171" s="7"/>
    </row>
    <row r="172" spans="8:8" x14ac:dyDescent="0.25">
      <c r="H172" s="7"/>
    </row>
    <row r="173" spans="8:8" x14ac:dyDescent="0.25">
      <c r="H173" s="7"/>
    </row>
    <row r="174" spans="8:8" x14ac:dyDescent="0.25">
      <c r="H174" s="7"/>
    </row>
    <row r="175" spans="8:8" x14ac:dyDescent="0.25">
      <c r="H175" s="7"/>
    </row>
    <row r="176" spans="8:8" x14ac:dyDescent="0.25">
      <c r="H176" s="7"/>
    </row>
    <row r="177" spans="8:8" x14ac:dyDescent="0.25">
      <c r="H177" s="7"/>
    </row>
    <row r="178" spans="8:8" x14ac:dyDescent="0.25">
      <c r="H178" s="7"/>
    </row>
    <row r="179" spans="8:8" x14ac:dyDescent="0.25">
      <c r="H179" s="7"/>
    </row>
    <row r="180" spans="8:8" x14ac:dyDescent="0.25">
      <c r="H180" s="7"/>
    </row>
    <row r="181" spans="8:8" x14ac:dyDescent="0.25">
      <c r="H181" s="7"/>
    </row>
    <row r="182" spans="8:8" x14ac:dyDescent="0.25">
      <c r="H182" s="7"/>
    </row>
    <row r="183" spans="8:8" x14ac:dyDescent="0.25">
      <c r="H183" s="7"/>
    </row>
    <row r="184" spans="8:8" x14ac:dyDescent="0.25">
      <c r="H184" s="7"/>
    </row>
    <row r="185" spans="8:8" x14ac:dyDescent="0.25">
      <c r="H185" s="7"/>
    </row>
    <row r="186" spans="8:8" x14ac:dyDescent="0.25">
      <c r="H186" s="7"/>
    </row>
    <row r="187" spans="8:8" x14ac:dyDescent="0.25">
      <c r="H187" s="7"/>
    </row>
    <row r="188" spans="8:8" x14ac:dyDescent="0.25">
      <c r="H188" s="7"/>
    </row>
    <row r="189" spans="8:8" x14ac:dyDescent="0.25">
      <c r="H189" s="7"/>
    </row>
    <row r="190" spans="8:8" x14ac:dyDescent="0.25">
      <c r="H190" s="7"/>
    </row>
    <row r="191" spans="8:8" x14ac:dyDescent="0.25">
      <c r="H191" s="7"/>
    </row>
    <row r="192" spans="8:8" x14ac:dyDescent="0.25">
      <c r="H192" s="7"/>
    </row>
    <row r="193" spans="8:8" x14ac:dyDescent="0.25">
      <c r="H193" s="7"/>
    </row>
    <row r="194" spans="8:8" x14ac:dyDescent="0.25">
      <c r="H194" s="7"/>
    </row>
    <row r="195" spans="8:8" x14ac:dyDescent="0.25">
      <c r="H195" s="7"/>
    </row>
    <row r="196" spans="8:8" x14ac:dyDescent="0.25">
      <c r="H196" s="7"/>
    </row>
    <row r="197" spans="8:8" x14ac:dyDescent="0.25">
      <c r="H197" s="7"/>
    </row>
    <row r="198" spans="8:8" x14ac:dyDescent="0.25">
      <c r="H198" s="7"/>
    </row>
    <row r="199" spans="8:8" x14ac:dyDescent="0.25">
      <c r="H199" s="7"/>
    </row>
    <row r="200" spans="8:8" x14ac:dyDescent="0.25">
      <c r="H200" s="7"/>
    </row>
    <row r="201" spans="8:8" x14ac:dyDescent="0.25">
      <c r="H201" s="7"/>
    </row>
    <row r="202" spans="8:8" x14ac:dyDescent="0.25">
      <c r="H202" s="7"/>
    </row>
    <row r="203" spans="8:8" x14ac:dyDescent="0.25">
      <c r="H203" s="7"/>
    </row>
    <row r="204" spans="8:8" x14ac:dyDescent="0.25">
      <c r="H204" s="7"/>
    </row>
    <row r="205" spans="8:8" x14ac:dyDescent="0.25">
      <c r="H205" s="7"/>
    </row>
    <row r="206" spans="8:8" x14ac:dyDescent="0.25">
      <c r="H206" s="7"/>
    </row>
    <row r="207" spans="8:8" x14ac:dyDescent="0.25">
      <c r="H207" s="7"/>
    </row>
    <row r="208" spans="8:8" x14ac:dyDescent="0.25">
      <c r="H208" s="7"/>
    </row>
    <row r="209" spans="8:8" x14ac:dyDescent="0.25">
      <c r="H209" s="7"/>
    </row>
    <row r="210" spans="8:8" x14ac:dyDescent="0.25">
      <c r="H210" s="7"/>
    </row>
    <row r="211" spans="8:8" x14ac:dyDescent="0.25">
      <c r="H211" s="7"/>
    </row>
    <row r="212" spans="8:8" x14ac:dyDescent="0.25">
      <c r="H212" s="7"/>
    </row>
    <row r="213" spans="8:8" x14ac:dyDescent="0.25">
      <c r="H213" s="7"/>
    </row>
    <row r="214" spans="8:8" x14ac:dyDescent="0.25">
      <c r="H214" s="7"/>
    </row>
    <row r="215" spans="8:8" x14ac:dyDescent="0.25">
      <c r="H215" s="7"/>
    </row>
    <row r="216" spans="8:8" x14ac:dyDescent="0.25">
      <c r="H216" s="7"/>
    </row>
    <row r="217" spans="8:8" x14ac:dyDescent="0.25">
      <c r="H217" s="7"/>
    </row>
    <row r="218" spans="8:8" x14ac:dyDescent="0.25">
      <c r="H218" s="7"/>
    </row>
    <row r="219" spans="8:8" x14ac:dyDescent="0.25">
      <c r="H219" s="7"/>
    </row>
    <row r="220" spans="8:8" x14ac:dyDescent="0.25">
      <c r="H220" s="7"/>
    </row>
    <row r="221" spans="8:8" x14ac:dyDescent="0.25">
      <c r="H221" s="7"/>
    </row>
    <row r="222" spans="8:8" x14ac:dyDescent="0.25">
      <c r="H222" s="7"/>
    </row>
    <row r="223" spans="8:8" x14ac:dyDescent="0.25">
      <c r="H223" s="7"/>
    </row>
    <row r="224" spans="8:8" x14ac:dyDescent="0.25">
      <c r="H224" s="7"/>
    </row>
    <row r="225" spans="8:8" x14ac:dyDescent="0.25">
      <c r="H225" s="7"/>
    </row>
    <row r="226" spans="8:8" x14ac:dyDescent="0.25">
      <c r="H226" s="7"/>
    </row>
    <row r="227" spans="8:8" x14ac:dyDescent="0.25">
      <c r="H227" s="7"/>
    </row>
    <row r="228" spans="8:8" x14ac:dyDescent="0.25">
      <c r="H228" s="7"/>
    </row>
    <row r="229" spans="8:8" x14ac:dyDescent="0.25">
      <c r="H229" s="7"/>
    </row>
    <row r="230" spans="8:8" x14ac:dyDescent="0.25">
      <c r="H230" s="7"/>
    </row>
    <row r="231" spans="8:8" x14ac:dyDescent="0.25">
      <c r="H231" s="7"/>
    </row>
    <row r="232" spans="8:8" x14ac:dyDescent="0.25">
      <c r="H232" s="7"/>
    </row>
    <row r="233" spans="8:8" x14ac:dyDescent="0.25">
      <c r="H233" s="7"/>
    </row>
    <row r="234" spans="8:8" x14ac:dyDescent="0.25">
      <c r="H234" s="7"/>
    </row>
    <row r="235" spans="8:8" x14ac:dyDescent="0.25">
      <c r="H235" s="7"/>
    </row>
    <row r="236" spans="8:8" x14ac:dyDescent="0.25">
      <c r="H236" s="7"/>
    </row>
    <row r="237" spans="8:8" x14ac:dyDescent="0.25">
      <c r="H237" s="7"/>
    </row>
    <row r="238" spans="8:8" x14ac:dyDescent="0.25">
      <c r="H238" s="7"/>
    </row>
    <row r="239" spans="8:8" x14ac:dyDescent="0.25">
      <c r="H239" s="7"/>
    </row>
    <row r="240" spans="8:8" x14ac:dyDescent="0.25">
      <c r="H240" s="7"/>
    </row>
    <row r="241" spans="8:8" x14ac:dyDescent="0.25">
      <c r="H241" s="7"/>
    </row>
    <row r="242" spans="8:8" x14ac:dyDescent="0.25">
      <c r="H242" s="7"/>
    </row>
    <row r="243" spans="8:8" x14ac:dyDescent="0.25">
      <c r="H243" s="7"/>
    </row>
    <row r="244" spans="8:8" x14ac:dyDescent="0.25">
      <c r="H244" s="7"/>
    </row>
    <row r="245" spans="8:8" x14ac:dyDescent="0.25">
      <c r="H245" s="7"/>
    </row>
    <row r="246" spans="8:8" x14ac:dyDescent="0.25">
      <c r="H246" s="7"/>
    </row>
    <row r="247" spans="8:8" x14ac:dyDescent="0.25">
      <c r="H247" s="7"/>
    </row>
    <row r="248" spans="8:8" x14ac:dyDescent="0.25">
      <c r="H248" s="7"/>
    </row>
    <row r="249" spans="8:8" x14ac:dyDescent="0.25">
      <c r="H249" s="7"/>
    </row>
    <row r="250" spans="8:8" x14ac:dyDescent="0.25">
      <c r="H250" s="7"/>
    </row>
    <row r="251" spans="8:8" x14ac:dyDescent="0.25">
      <c r="H251" s="7"/>
    </row>
    <row r="252" spans="8:8" x14ac:dyDescent="0.25">
      <c r="H252" s="7"/>
    </row>
    <row r="253" spans="8:8" x14ac:dyDescent="0.25">
      <c r="H253" s="7"/>
    </row>
    <row r="254" spans="8:8" x14ac:dyDescent="0.25">
      <c r="H254" s="7"/>
    </row>
    <row r="255" spans="8:8" x14ac:dyDescent="0.25">
      <c r="H255" s="7"/>
    </row>
    <row r="256" spans="8:8" x14ac:dyDescent="0.25">
      <c r="H256" s="7"/>
    </row>
    <row r="257" spans="8:8" x14ac:dyDescent="0.25">
      <c r="H257" s="7"/>
    </row>
    <row r="258" spans="8:8" x14ac:dyDescent="0.25">
      <c r="H258" s="7"/>
    </row>
    <row r="259" spans="8:8" x14ac:dyDescent="0.25">
      <c r="H259" s="7"/>
    </row>
    <row r="260" spans="8:8" x14ac:dyDescent="0.25">
      <c r="H260" s="7"/>
    </row>
    <row r="261" spans="8:8" x14ac:dyDescent="0.25">
      <c r="H261" s="7"/>
    </row>
    <row r="262" spans="8:8" x14ac:dyDescent="0.25">
      <c r="H262" s="7"/>
    </row>
    <row r="263" spans="8:8" x14ac:dyDescent="0.25">
      <c r="H263" s="7"/>
    </row>
    <row r="264" spans="8:8" x14ac:dyDescent="0.25">
      <c r="H264" s="7"/>
    </row>
    <row r="265" spans="8:8" x14ac:dyDescent="0.25">
      <c r="H265" s="7"/>
    </row>
    <row r="266" spans="8:8" x14ac:dyDescent="0.25">
      <c r="H266" s="7"/>
    </row>
    <row r="267" spans="8:8" x14ac:dyDescent="0.25">
      <c r="H267" s="7"/>
    </row>
    <row r="268" spans="8:8" x14ac:dyDescent="0.25">
      <c r="H268" s="7"/>
    </row>
    <row r="269" spans="8:8" x14ac:dyDescent="0.25">
      <c r="H269" s="7"/>
    </row>
    <row r="270" spans="8:8" x14ac:dyDescent="0.25">
      <c r="H270" s="7"/>
    </row>
    <row r="271" spans="8:8" x14ac:dyDescent="0.25">
      <c r="H271" s="7"/>
    </row>
    <row r="272" spans="8:8" x14ac:dyDescent="0.25">
      <c r="H272" s="7"/>
    </row>
    <row r="273" spans="8:8" x14ac:dyDescent="0.25">
      <c r="H273" s="7"/>
    </row>
    <row r="274" spans="8:8" x14ac:dyDescent="0.25">
      <c r="H274" s="7"/>
    </row>
    <row r="275" spans="8:8" x14ac:dyDescent="0.25">
      <c r="H275" s="7"/>
    </row>
    <row r="276" spans="8:8" x14ac:dyDescent="0.25">
      <c r="H276" s="7"/>
    </row>
    <row r="277" spans="8:8" x14ac:dyDescent="0.25">
      <c r="H277" s="7"/>
    </row>
    <row r="278" spans="8:8" x14ac:dyDescent="0.25">
      <c r="H278" s="7"/>
    </row>
    <row r="279" spans="8:8" x14ac:dyDescent="0.25">
      <c r="H279" s="7"/>
    </row>
    <row r="280" spans="8:8" x14ac:dyDescent="0.25">
      <c r="H280" s="7"/>
    </row>
    <row r="281" spans="8:8" x14ac:dyDescent="0.25">
      <c r="H281" s="7"/>
    </row>
    <row r="282" spans="8:8" x14ac:dyDescent="0.25">
      <c r="H282" s="7"/>
    </row>
    <row r="283" spans="8:8" x14ac:dyDescent="0.25">
      <c r="H283" s="7"/>
    </row>
    <row r="284" spans="8:8" x14ac:dyDescent="0.25">
      <c r="H284" s="7"/>
    </row>
    <row r="285" spans="8:8" x14ac:dyDescent="0.25">
      <c r="H285" s="7"/>
    </row>
    <row r="286" spans="8:8" x14ac:dyDescent="0.25">
      <c r="H286" s="7"/>
    </row>
    <row r="287" spans="8:8" x14ac:dyDescent="0.25">
      <c r="H287" s="7"/>
    </row>
    <row r="288" spans="8:8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  <row r="522" spans="8:8" x14ac:dyDescent="0.25">
      <c r="H522" s="7"/>
    </row>
    <row r="523" spans="8:8" x14ac:dyDescent="0.25">
      <c r="H523" s="7"/>
    </row>
    <row r="524" spans="8:8" x14ac:dyDescent="0.25">
      <c r="H524" s="7"/>
    </row>
    <row r="525" spans="8:8" x14ac:dyDescent="0.25">
      <c r="H525" s="7"/>
    </row>
    <row r="526" spans="8:8" x14ac:dyDescent="0.25">
      <c r="H526" s="7"/>
    </row>
    <row r="527" spans="8:8" x14ac:dyDescent="0.25">
      <c r="H527" s="7"/>
    </row>
    <row r="528" spans="8:8" x14ac:dyDescent="0.25">
      <c r="H528" s="7"/>
    </row>
    <row r="529" spans="8:8" x14ac:dyDescent="0.25">
      <c r="H529" s="7"/>
    </row>
    <row r="530" spans="8:8" x14ac:dyDescent="0.25">
      <c r="H530" s="7"/>
    </row>
    <row r="531" spans="8:8" x14ac:dyDescent="0.25">
      <c r="H531" s="7"/>
    </row>
    <row r="532" spans="8:8" x14ac:dyDescent="0.25">
      <c r="H532" s="7"/>
    </row>
    <row r="533" spans="8:8" x14ac:dyDescent="0.25">
      <c r="H533" s="7"/>
    </row>
    <row r="534" spans="8:8" x14ac:dyDescent="0.25">
      <c r="H534" s="7"/>
    </row>
    <row r="535" spans="8:8" x14ac:dyDescent="0.25">
      <c r="H535" s="7"/>
    </row>
    <row r="536" spans="8:8" x14ac:dyDescent="0.25">
      <c r="H536" s="7"/>
    </row>
    <row r="537" spans="8:8" x14ac:dyDescent="0.25">
      <c r="H537" s="7"/>
    </row>
    <row r="538" spans="8:8" x14ac:dyDescent="0.25">
      <c r="H538" s="7"/>
    </row>
    <row r="539" spans="8:8" x14ac:dyDescent="0.25">
      <c r="H539" s="7"/>
    </row>
    <row r="540" spans="8:8" x14ac:dyDescent="0.25">
      <c r="H540" s="7"/>
    </row>
    <row r="541" spans="8:8" x14ac:dyDescent="0.25">
      <c r="H541" s="7"/>
    </row>
    <row r="542" spans="8:8" x14ac:dyDescent="0.25">
      <c r="H542" s="7"/>
    </row>
    <row r="543" spans="8:8" x14ac:dyDescent="0.25">
      <c r="H543" s="7"/>
    </row>
    <row r="544" spans="8:8" x14ac:dyDescent="0.25">
      <c r="H544" s="7"/>
    </row>
    <row r="545" spans="8:8" x14ac:dyDescent="0.25">
      <c r="H545" s="7"/>
    </row>
    <row r="546" spans="8:8" x14ac:dyDescent="0.25">
      <c r="H546" s="7"/>
    </row>
    <row r="547" spans="8:8" x14ac:dyDescent="0.25">
      <c r="H547" s="7"/>
    </row>
    <row r="548" spans="8:8" x14ac:dyDescent="0.25">
      <c r="H548" s="7"/>
    </row>
    <row r="549" spans="8:8" x14ac:dyDescent="0.25">
      <c r="H549" s="7"/>
    </row>
    <row r="550" spans="8:8" x14ac:dyDescent="0.25">
      <c r="H550" s="7"/>
    </row>
    <row r="551" spans="8:8" x14ac:dyDescent="0.25">
      <c r="H551" s="7"/>
    </row>
    <row r="552" spans="8:8" x14ac:dyDescent="0.25">
      <c r="H552" s="7"/>
    </row>
    <row r="553" spans="8:8" x14ac:dyDescent="0.25">
      <c r="H553" s="7"/>
    </row>
    <row r="554" spans="8:8" x14ac:dyDescent="0.25">
      <c r="H554" s="7"/>
    </row>
    <row r="555" spans="8:8" x14ac:dyDescent="0.25">
      <c r="H555" s="7"/>
    </row>
    <row r="556" spans="8:8" x14ac:dyDescent="0.25">
      <c r="H556" s="7"/>
    </row>
    <row r="557" spans="8:8" x14ac:dyDescent="0.25">
      <c r="H557" s="7"/>
    </row>
    <row r="558" spans="8:8" x14ac:dyDescent="0.25">
      <c r="H558" s="7"/>
    </row>
    <row r="559" spans="8:8" x14ac:dyDescent="0.25">
      <c r="H559" s="7"/>
    </row>
    <row r="560" spans="8:8" x14ac:dyDescent="0.25">
      <c r="H560" s="7"/>
    </row>
    <row r="561" spans="8:8" x14ac:dyDescent="0.25">
      <c r="H561" s="7"/>
    </row>
    <row r="562" spans="8:8" x14ac:dyDescent="0.25">
      <c r="H562" s="7"/>
    </row>
    <row r="563" spans="8:8" x14ac:dyDescent="0.25">
      <c r="H563" s="7"/>
    </row>
    <row r="564" spans="8:8" x14ac:dyDescent="0.25">
      <c r="H564" s="7"/>
    </row>
    <row r="565" spans="8:8" x14ac:dyDescent="0.25">
      <c r="H565" s="7"/>
    </row>
    <row r="566" spans="8:8" x14ac:dyDescent="0.25">
      <c r="H566" s="7"/>
    </row>
    <row r="567" spans="8:8" x14ac:dyDescent="0.25">
      <c r="H567" s="7"/>
    </row>
    <row r="568" spans="8:8" x14ac:dyDescent="0.25">
      <c r="H568" s="7"/>
    </row>
    <row r="569" spans="8:8" x14ac:dyDescent="0.25">
      <c r="H569" s="7"/>
    </row>
    <row r="570" spans="8:8" x14ac:dyDescent="0.25">
      <c r="H570" s="7"/>
    </row>
    <row r="571" spans="8:8" x14ac:dyDescent="0.25">
      <c r="H571" s="7"/>
    </row>
    <row r="572" spans="8:8" x14ac:dyDescent="0.25">
      <c r="H572" s="7"/>
    </row>
    <row r="573" spans="8:8" x14ac:dyDescent="0.25">
      <c r="H573" s="7"/>
    </row>
    <row r="574" spans="8:8" x14ac:dyDescent="0.25">
      <c r="H574" s="7"/>
    </row>
    <row r="575" spans="8:8" x14ac:dyDescent="0.25">
      <c r="H575" s="7"/>
    </row>
    <row r="576" spans="8:8" x14ac:dyDescent="0.25">
      <c r="H576" s="7"/>
    </row>
    <row r="577" spans="8:8" x14ac:dyDescent="0.25">
      <c r="H577" s="7"/>
    </row>
    <row r="578" spans="8:8" x14ac:dyDescent="0.25">
      <c r="H578" s="7"/>
    </row>
    <row r="579" spans="8:8" x14ac:dyDescent="0.25">
      <c r="H579" s="7"/>
    </row>
    <row r="580" spans="8:8" x14ac:dyDescent="0.25">
      <c r="H580" s="7"/>
    </row>
    <row r="581" spans="8:8" x14ac:dyDescent="0.25">
      <c r="H581" s="7"/>
    </row>
    <row r="582" spans="8:8" x14ac:dyDescent="0.25">
      <c r="H582" s="7"/>
    </row>
    <row r="583" spans="8:8" x14ac:dyDescent="0.25">
      <c r="H583" s="7"/>
    </row>
    <row r="584" spans="8:8" x14ac:dyDescent="0.25">
      <c r="H584" s="7"/>
    </row>
    <row r="585" spans="8:8" x14ac:dyDescent="0.25">
      <c r="H585" s="7"/>
    </row>
    <row r="586" spans="8:8" x14ac:dyDescent="0.25">
      <c r="H586" s="7"/>
    </row>
    <row r="587" spans="8:8" x14ac:dyDescent="0.25">
      <c r="H587" s="7"/>
    </row>
    <row r="588" spans="8:8" x14ac:dyDescent="0.25">
      <c r="H588" s="7"/>
    </row>
    <row r="589" spans="8:8" x14ac:dyDescent="0.25">
      <c r="H589" s="7"/>
    </row>
    <row r="590" spans="8:8" x14ac:dyDescent="0.25">
      <c r="H590" s="7"/>
    </row>
    <row r="591" spans="8:8" x14ac:dyDescent="0.25">
      <c r="H591" s="7"/>
    </row>
    <row r="592" spans="8:8" x14ac:dyDescent="0.25">
      <c r="H592" s="7"/>
    </row>
    <row r="593" spans="8:8" x14ac:dyDescent="0.25">
      <c r="H593" s="7"/>
    </row>
    <row r="594" spans="8:8" x14ac:dyDescent="0.25">
      <c r="H594" s="7"/>
    </row>
    <row r="595" spans="8:8" x14ac:dyDescent="0.25">
      <c r="H595" s="7"/>
    </row>
    <row r="596" spans="8:8" x14ac:dyDescent="0.25">
      <c r="H596" s="7"/>
    </row>
    <row r="597" spans="8:8" x14ac:dyDescent="0.25">
      <c r="H597" s="7"/>
    </row>
    <row r="598" spans="8:8" x14ac:dyDescent="0.25">
      <c r="H598" s="7"/>
    </row>
    <row r="599" spans="8:8" x14ac:dyDescent="0.25">
      <c r="H599" s="7"/>
    </row>
    <row r="600" spans="8:8" x14ac:dyDescent="0.25">
      <c r="H600" s="7"/>
    </row>
    <row r="601" spans="8:8" x14ac:dyDescent="0.25">
      <c r="H601" s="7"/>
    </row>
    <row r="602" spans="8:8" x14ac:dyDescent="0.25">
      <c r="H602" s="7"/>
    </row>
    <row r="603" spans="8:8" x14ac:dyDescent="0.25">
      <c r="H603" s="7"/>
    </row>
    <row r="604" spans="8:8" x14ac:dyDescent="0.25">
      <c r="H604" s="7"/>
    </row>
    <row r="605" spans="8:8" x14ac:dyDescent="0.25">
      <c r="H605" s="7"/>
    </row>
    <row r="606" spans="8:8" x14ac:dyDescent="0.25">
      <c r="H606" s="7"/>
    </row>
    <row r="607" spans="8:8" x14ac:dyDescent="0.25">
      <c r="H607" s="7"/>
    </row>
    <row r="608" spans="8:8" x14ac:dyDescent="0.25">
      <c r="H608" s="7"/>
    </row>
    <row r="609" spans="8:8" x14ac:dyDescent="0.25">
      <c r="H609" s="7"/>
    </row>
    <row r="610" spans="8:8" x14ac:dyDescent="0.25">
      <c r="H610" s="7"/>
    </row>
    <row r="611" spans="8:8" x14ac:dyDescent="0.25">
      <c r="H611" s="7"/>
    </row>
    <row r="612" spans="8:8" x14ac:dyDescent="0.25">
      <c r="H612" s="7"/>
    </row>
    <row r="613" spans="8:8" x14ac:dyDescent="0.25">
      <c r="H613" s="7"/>
    </row>
    <row r="614" spans="8:8" x14ac:dyDescent="0.25">
      <c r="H614" s="7"/>
    </row>
    <row r="615" spans="8:8" x14ac:dyDescent="0.25">
      <c r="H615" s="7"/>
    </row>
    <row r="616" spans="8:8" x14ac:dyDescent="0.25">
      <c r="H616" s="7"/>
    </row>
    <row r="617" spans="8:8" x14ac:dyDescent="0.25">
      <c r="H617" s="7"/>
    </row>
    <row r="618" spans="8:8" x14ac:dyDescent="0.25">
      <c r="H618" s="7"/>
    </row>
    <row r="619" spans="8:8" x14ac:dyDescent="0.25">
      <c r="H619" s="7"/>
    </row>
    <row r="620" spans="8:8" x14ac:dyDescent="0.25">
      <c r="H620" s="7"/>
    </row>
    <row r="621" spans="8:8" x14ac:dyDescent="0.25">
      <c r="H621" s="7"/>
    </row>
    <row r="622" spans="8:8" x14ac:dyDescent="0.25">
      <c r="H622" s="7"/>
    </row>
    <row r="623" spans="8:8" x14ac:dyDescent="0.25">
      <c r="H623" s="7"/>
    </row>
    <row r="624" spans="8:8" x14ac:dyDescent="0.25">
      <c r="H624" s="7"/>
    </row>
    <row r="625" spans="8:8" x14ac:dyDescent="0.25">
      <c r="H625" s="7"/>
    </row>
    <row r="626" spans="8:8" x14ac:dyDescent="0.25">
      <c r="H626" s="7"/>
    </row>
    <row r="627" spans="8:8" x14ac:dyDescent="0.25">
      <c r="H627" s="7"/>
    </row>
    <row r="628" spans="8:8" x14ac:dyDescent="0.25">
      <c r="H628" s="7"/>
    </row>
    <row r="629" spans="8:8" x14ac:dyDescent="0.25">
      <c r="H629" s="7"/>
    </row>
    <row r="630" spans="8:8" x14ac:dyDescent="0.25">
      <c r="H630" s="7"/>
    </row>
    <row r="631" spans="8:8" x14ac:dyDescent="0.25">
      <c r="H631" s="7"/>
    </row>
    <row r="632" spans="8:8" x14ac:dyDescent="0.25">
      <c r="H632" s="7"/>
    </row>
    <row r="633" spans="8:8" x14ac:dyDescent="0.25">
      <c r="H633" s="7"/>
    </row>
    <row r="634" spans="8:8" x14ac:dyDescent="0.25">
      <c r="H634" s="7"/>
    </row>
    <row r="635" spans="8:8" x14ac:dyDescent="0.25">
      <c r="H635" s="7"/>
    </row>
    <row r="636" spans="8:8" x14ac:dyDescent="0.25">
      <c r="H636" s="7"/>
    </row>
    <row r="637" spans="8:8" x14ac:dyDescent="0.25">
      <c r="H637" s="7"/>
    </row>
    <row r="638" spans="8:8" x14ac:dyDescent="0.25">
      <c r="H638" s="7"/>
    </row>
    <row r="639" spans="8:8" x14ac:dyDescent="0.25">
      <c r="H639" s="7"/>
    </row>
    <row r="640" spans="8:8" x14ac:dyDescent="0.25">
      <c r="H640" s="7"/>
    </row>
    <row r="641" spans="8:8" x14ac:dyDescent="0.25">
      <c r="H641" s="7"/>
    </row>
    <row r="642" spans="8:8" x14ac:dyDescent="0.25">
      <c r="H642" s="7"/>
    </row>
    <row r="643" spans="8:8" x14ac:dyDescent="0.25">
      <c r="H643" s="7"/>
    </row>
    <row r="644" spans="8:8" x14ac:dyDescent="0.25">
      <c r="H644" s="7"/>
    </row>
    <row r="645" spans="8:8" x14ac:dyDescent="0.25">
      <c r="H645" s="7"/>
    </row>
    <row r="646" spans="8:8" x14ac:dyDescent="0.25">
      <c r="H646" s="7"/>
    </row>
    <row r="647" spans="8:8" x14ac:dyDescent="0.25">
      <c r="H647" s="7"/>
    </row>
    <row r="648" spans="8:8" x14ac:dyDescent="0.25">
      <c r="H648" s="7"/>
    </row>
    <row r="649" spans="8:8" x14ac:dyDescent="0.25">
      <c r="H649" s="7"/>
    </row>
    <row r="650" spans="8:8" x14ac:dyDescent="0.25">
      <c r="H650" s="7"/>
    </row>
    <row r="651" spans="8:8" x14ac:dyDescent="0.25">
      <c r="H651" s="7"/>
    </row>
    <row r="652" spans="8:8" x14ac:dyDescent="0.25">
      <c r="H652" s="7"/>
    </row>
    <row r="653" spans="8:8" x14ac:dyDescent="0.25">
      <c r="H653" s="7"/>
    </row>
    <row r="654" spans="8:8" x14ac:dyDescent="0.25">
      <c r="H654" s="7"/>
    </row>
    <row r="655" spans="8:8" x14ac:dyDescent="0.25">
      <c r="H655" s="7"/>
    </row>
    <row r="656" spans="8:8" x14ac:dyDescent="0.25">
      <c r="H656" s="7"/>
    </row>
    <row r="657" spans="8:8" x14ac:dyDescent="0.25">
      <c r="H657" s="7"/>
    </row>
    <row r="658" spans="8:8" x14ac:dyDescent="0.25">
      <c r="H658" s="7"/>
    </row>
    <row r="659" spans="8:8" x14ac:dyDescent="0.25">
      <c r="H659" s="7"/>
    </row>
    <row r="660" spans="8:8" x14ac:dyDescent="0.25">
      <c r="H660" s="7"/>
    </row>
    <row r="661" spans="8:8" x14ac:dyDescent="0.25">
      <c r="H661" s="7"/>
    </row>
    <row r="662" spans="8:8" x14ac:dyDescent="0.25">
      <c r="H662" s="7"/>
    </row>
    <row r="663" spans="8:8" x14ac:dyDescent="0.25">
      <c r="H663" s="7"/>
    </row>
    <row r="664" spans="8:8" x14ac:dyDescent="0.25">
      <c r="H664" s="7"/>
    </row>
    <row r="665" spans="8:8" x14ac:dyDescent="0.25">
      <c r="H665" s="7"/>
    </row>
    <row r="666" spans="8:8" x14ac:dyDescent="0.25">
      <c r="H666" s="7"/>
    </row>
    <row r="667" spans="8:8" x14ac:dyDescent="0.25">
      <c r="H667" s="7"/>
    </row>
    <row r="668" spans="8:8" x14ac:dyDescent="0.25">
      <c r="H668" s="7"/>
    </row>
    <row r="669" spans="8:8" x14ac:dyDescent="0.25">
      <c r="H669" s="7"/>
    </row>
    <row r="670" spans="8:8" x14ac:dyDescent="0.25">
      <c r="H670" s="7"/>
    </row>
    <row r="671" spans="8:8" x14ac:dyDescent="0.25">
      <c r="H671" s="7"/>
    </row>
    <row r="672" spans="8:8" x14ac:dyDescent="0.25">
      <c r="H672" s="7"/>
    </row>
    <row r="673" spans="8:8" x14ac:dyDescent="0.25">
      <c r="H673" s="7"/>
    </row>
    <row r="674" spans="8:8" x14ac:dyDescent="0.25">
      <c r="H674" s="7"/>
    </row>
    <row r="675" spans="8:8" x14ac:dyDescent="0.25">
      <c r="H675" s="7"/>
    </row>
    <row r="676" spans="8:8" x14ac:dyDescent="0.25">
      <c r="H676" s="7"/>
    </row>
    <row r="677" spans="8:8" x14ac:dyDescent="0.25">
      <c r="H677" s="7"/>
    </row>
    <row r="678" spans="8:8" x14ac:dyDescent="0.25">
      <c r="H678" s="7"/>
    </row>
    <row r="679" spans="8:8" x14ac:dyDescent="0.25">
      <c r="H679" s="7"/>
    </row>
    <row r="680" spans="8:8" x14ac:dyDescent="0.25">
      <c r="H680" s="7"/>
    </row>
    <row r="681" spans="8:8" x14ac:dyDescent="0.25">
      <c r="H681" s="7"/>
    </row>
    <row r="682" spans="8:8" x14ac:dyDescent="0.25">
      <c r="H682" s="7"/>
    </row>
    <row r="683" spans="8:8" x14ac:dyDescent="0.25">
      <c r="H683" s="7"/>
    </row>
    <row r="684" spans="8:8" x14ac:dyDescent="0.25">
      <c r="H684" s="7"/>
    </row>
    <row r="685" spans="8:8" x14ac:dyDescent="0.25">
      <c r="H685" s="7"/>
    </row>
    <row r="686" spans="8:8" x14ac:dyDescent="0.25">
      <c r="H686" s="7"/>
    </row>
    <row r="687" spans="8:8" x14ac:dyDescent="0.25">
      <c r="H687" s="7"/>
    </row>
    <row r="688" spans="8:8" x14ac:dyDescent="0.25">
      <c r="H688" s="7"/>
    </row>
    <row r="689" spans="8:8" x14ac:dyDescent="0.25">
      <c r="H689" s="7"/>
    </row>
    <row r="690" spans="8:8" x14ac:dyDescent="0.25">
      <c r="H690" s="7"/>
    </row>
    <row r="691" spans="8:8" x14ac:dyDescent="0.25">
      <c r="H691" s="7"/>
    </row>
    <row r="692" spans="8:8" x14ac:dyDescent="0.25">
      <c r="H692" s="7"/>
    </row>
    <row r="693" spans="8:8" x14ac:dyDescent="0.25">
      <c r="H693" s="7"/>
    </row>
    <row r="694" spans="8:8" x14ac:dyDescent="0.25">
      <c r="H694" s="7"/>
    </row>
    <row r="695" spans="8:8" x14ac:dyDescent="0.25">
      <c r="H695" s="7"/>
    </row>
    <row r="696" spans="8:8" x14ac:dyDescent="0.25">
      <c r="H696" s="7"/>
    </row>
    <row r="697" spans="8:8" x14ac:dyDescent="0.25">
      <c r="H697" s="7"/>
    </row>
    <row r="698" spans="8:8" x14ac:dyDescent="0.25">
      <c r="H698" s="7"/>
    </row>
    <row r="699" spans="8:8" x14ac:dyDescent="0.25">
      <c r="H699" s="7"/>
    </row>
    <row r="700" spans="8:8" x14ac:dyDescent="0.25">
      <c r="H700" s="7"/>
    </row>
    <row r="701" spans="8:8" x14ac:dyDescent="0.25">
      <c r="H701" s="7"/>
    </row>
    <row r="702" spans="8:8" x14ac:dyDescent="0.25">
      <c r="H702" s="7"/>
    </row>
    <row r="703" spans="8:8" x14ac:dyDescent="0.25">
      <c r="H703" s="7"/>
    </row>
    <row r="704" spans="8:8" x14ac:dyDescent="0.25">
      <c r="H704" s="7"/>
    </row>
    <row r="705" spans="8:8" x14ac:dyDescent="0.25">
      <c r="H705" s="7"/>
    </row>
    <row r="706" spans="8:8" x14ac:dyDescent="0.25">
      <c r="H706" s="7"/>
    </row>
    <row r="707" spans="8:8" x14ac:dyDescent="0.25">
      <c r="H707" s="7"/>
    </row>
    <row r="708" spans="8:8" x14ac:dyDescent="0.25">
      <c r="H708" s="7"/>
    </row>
    <row r="709" spans="8:8" x14ac:dyDescent="0.25">
      <c r="H709" s="7"/>
    </row>
    <row r="710" spans="8:8" x14ac:dyDescent="0.25">
      <c r="H710" s="7"/>
    </row>
    <row r="711" spans="8:8" x14ac:dyDescent="0.25">
      <c r="H711" s="7"/>
    </row>
    <row r="712" spans="8:8" x14ac:dyDescent="0.25">
      <c r="H712" s="7"/>
    </row>
    <row r="713" spans="8:8" x14ac:dyDescent="0.25">
      <c r="H713" s="7"/>
    </row>
    <row r="714" spans="8:8" x14ac:dyDescent="0.25">
      <c r="H714" s="7"/>
    </row>
    <row r="715" spans="8:8" x14ac:dyDescent="0.25">
      <c r="H715" s="7"/>
    </row>
    <row r="716" spans="8:8" x14ac:dyDescent="0.25">
      <c r="H716" s="7"/>
    </row>
    <row r="717" spans="8:8" x14ac:dyDescent="0.25">
      <c r="H717" s="7"/>
    </row>
    <row r="718" spans="8:8" x14ac:dyDescent="0.25">
      <c r="H718" s="7"/>
    </row>
    <row r="719" spans="8:8" x14ac:dyDescent="0.25">
      <c r="H719" s="7"/>
    </row>
    <row r="720" spans="8:8" x14ac:dyDescent="0.25">
      <c r="H720" s="7"/>
    </row>
    <row r="721" spans="8:8" x14ac:dyDescent="0.25">
      <c r="H721" s="7"/>
    </row>
    <row r="722" spans="8:8" x14ac:dyDescent="0.25">
      <c r="H722" s="7"/>
    </row>
    <row r="723" spans="8:8" x14ac:dyDescent="0.25">
      <c r="H723" s="7"/>
    </row>
    <row r="724" spans="8:8" x14ac:dyDescent="0.25">
      <c r="H724" s="7"/>
    </row>
    <row r="725" spans="8:8" x14ac:dyDescent="0.25">
      <c r="H725" s="7"/>
    </row>
    <row r="726" spans="8:8" x14ac:dyDescent="0.25">
      <c r="H726" s="7"/>
    </row>
    <row r="727" spans="8:8" x14ac:dyDescent="0.25">
      <c r="H727" s="7"/>
    </row>
    <row r="728" spans="8:8" x14ac:dyDescent="0.25">
      <c r="H728" s="7"/>
    </row>
    <row r="729" spans="8:8" x14ac:dyDescent="0.25">
      <c r="H729" s="7"/>
    </row>
    <row r="730" spans="8:8" x14ac:dyDescent="0.25">
      <c r="H730" s="7"/>
    </row>
    <row r="731" spans="8:8" x14ac:dyDescent="0.25">
      <c r="H731" s="7"/>
    </row>
    <row r="732" spans="8:8" x14ac:dyDescent="0.25">
      <c r="H732" s="7"/>
    </row>
    <row r="733" spans="8:8" x14ac:dyDescent="0.25">
      <c r="H733" s="7"/>
    </row>
    <row r="734" spans="8:8" x14ac:dyDescent="0.25">
      <c r="H734" s="7"/>
    </row>
    <row r="735" spans="8:8" x14ac:dyDescent="0.25">
      <c r="H735" s="7"/>
    </row>
    <row r="736" spans="8:8" x14ac:dyDescent="0.25">
      <c r="H736" s="7"/>
    </row>
    <row r="737" spans="8:8" x14ac:dyDescent="0.25">
      <c r="H737" s="7"/>
    </row>
    <row r="738" spans="8:8" x14ac:dyDescent="0.25">
      <c r="H738" s="7"/>
    </row>
    <row r="739" spans="8:8" x14ac:dyDescent="0.25">
      <c r="H739" s="7"/>
    </row>
    <row r="740" spans="8:8" x14ac:dyDescent="0.25">
      <c r="H740" s="7"/>
    </row>
    <row r="741" spans="8:8" x14ac:dyDescent="0.25">
      <c r="H741" s="7"/>
    </row>
    <row r="742" spans="8:8" x14ac:dyDescent="0.25">
      <c r="H742" s="7"/>
    </row>
    <row r="743" spans="8:8" x14ac:dyDescent="0.25">
      <c r="H743" s="7"/>
    </row>
    <row r="744" spans="8:8" x14ac:dyDescent="0.25">
      <c r="H744" s="7"/>
    </row>
    <row r="745" spans="8:8" x14ac:dyDescent="0.25">
      <c r="H745" s="7"/>
    </row>
    <row r="746" spans="8:8" x14ac:dyDescent="0.25">
      <c r="H746" s="7"/>
    </row>
    <row r="747" spans="8:8" x14ac:dyDescent="0.25">
      <c r="H747" s="7"/>
    </row>
    <row r="748" spans="8:8" x14ac:dyDescent="0.25">
      <c r="H748" s="7"/>
    </row>
    <row r="749" spans="8:8" x14ac:dyDescent="0.25">
      <c r="H749" s="7"/>
    </row>
    <row r="750" spans="8:8" x14ac:dyDescent="0.25">
      <c r="H750" s="7"/>
    </row>
    <row r="751" spans="8:8" x14ac:dyDescent="0.25">
      <c r="H751" s="7"/>
    </row>
    <row r="752" spans="8:8" x14ac:dyDescent="0.25">
      <c r="H752" s="7"/>
    </row>
    <row r="753" spans="8:8" x14ac:dyDescent="0.25">
      <c r="H753" s="7"/>
    </row>
    <row r="754" spans="8:8" x14ac:dyDescent="0.25">
      <c r="H754" s="7"/>
    </row>
    <row r="755" spans="8:8" x14ac:dyDescent="0.25">
      <c r="H755" s="7"/>
    </row>
    <row r="756" spans="8:8" x14ac:dyDescent="0.25">
      <c r="H756" s="7"/>
    </row>
    <row r="757" spans="8:8" x14ac:dyDescent="0.25">
      <c r="H757" s="7"/>
    </row>
    <row r="758" spans="8:8" x14ac:dyDescent="0.25">
      <c r="H758" s="7"/>
    </row>
    <row r="759" spans="8:8" x14ac:dyDescent="0.25">
      <c r="H759" s="7"/>
    </row>
    <row r="760" spans="8:8" x14ac:dyDescent="0.25">
      <c r="H760" s="7"/>
    </row>
    <row r="761" spans="8:8" x14ac:dyDescent="0.25">
      <c r="H761" s="7"/>
    </row>
    <row r="762" spans="8:8" x14ac:dyDescent="0.25">
      <c r="H762" s="7"/>
    </row>
    <row r="763" spans="8:8" x14ac:dyDescent="0.25">
      <c r="H763" s="7"/>
    </row>
    <row r="764" spans="8:8" x14ac:dyDescent="0.25">
      <c r="H764" s="7"/>
    </row>
    <row r="765" spans="8:8" x14ac:dyDescent="0.25">
      <c r="H765" s="7"/>
    </row>
    <row r="766" spans="8:8" x14ac:dyDescent="0.25">
      <c r="H766" s="7"/>
    </row>
    <row r="767" spans="8:8" x14ac:dyDescent="0.25">
      <c r="H767" s="7"/>
    </row>
    <row r="768" spans="8:8" x14ac:dyDescent="0.25">
      <c r="H768" s="7"/>
    </row>
    <row r="769" spans="8:8" x14ac:dyDescent="0.25">
      <c r="H769" s="7"/>
    </row>
    <row r="770" spans="8:8" x14ac:dyDescent="0.25">
      <c r="H770" s="7"/>
    </row>
    <row r="771" spans="8:8" x14ac:dyDescent="0.25">
      <c r="H771" s="7"/>
    </row>
    <row r="772" spans="8:8" x14ac:dyDescent="0.25">
      <c r="H772" s="7"/>
    </row>
    <row r="773" spans="8:8" x14ac:dyDescent="0.25">
      <c r="H773" s="7"/>
    </row>
    <row r="774" spans="8:8" x14ac:dyDescent="0.25">
      <c r="H774" s="7"/>
    </row>
    <row r="775" spans="8:8" x14ac:dyDescent="0.25">
      <c r="H775" s="7"/>
    </row>
    <row r="776" spans="8:8" x14ac:dyDescent="0.25">
      <c r="H776" s="7"/>
    </row>
    <row r="777" spans="8:8" x14ac:dyDescent="0.25">
      <c r="H777" s="7"/>
    </row>
    <row r="778" spans="8:8" x14ac:dyDescent="0.25">
      <c r="H778" s="7"/>
    </row>
    <row r="779" spans="8:8" x14ac:dyDescent="0.25">
      <c r="H779" s="7"/>
    </row>
    <row r="780" spans="8:8" x14ac:dyDescent="0.25">
      <c r="H780" s="7"/>
    </row>
    <row r="781" spans="8:8" x14ac:dyDescent="0.25">
      <c r="H781" s="7"/>
    </row>
    <row r="782" spans="8:8" x14ac:dyDescent="0.25">
      <c r="H782" s="7"/>
    </row>
    <row r="783" spans="8:8" x14ac:dyDescent="0.25">
      <c r="H783" s="7"/>
    </row>
    <row r="784" spans="8:8" x14ac:dyDescent="0.25">
      <c r="H784" s="7"/>
    </row>
    <row r="785" spans="8:8" x14ac:dyDescent="0.25">
      <c r="H785" s="7"/>
    </row>
    <row r="786" spans="8:8" x14ac:dyDescent="0.25">
      <c r="H786" s="7"/>
    </row>
    <row r="787" spans="8:8" x14ac:dyDescent="0.25">
      <c r="H787" s="7"/>
    </row>
    <row r="788" spans="8:8" x14ac:dyDescent="0.25">
      <c r="H788" s="7"/>
    </row>
    <row r="789" spans="8:8" x14ac:dyDescent="0.25">
      <c r="H789" s="7"/>
    </row>
    <row r="790" spans="8:8" x14ac:dyDescent="0.25">
      <c r="H790" s="7"/>
    </row>
    <row r="791" spans="8:8" x14ac:dyDescent="0.25">
      <c r="H791" s="7"/>
    </row>
    <row r="792" spans="8:8" x14ac:dyDescent="0.25">
      <c r="H792" s="7"/>
    </row>
    <row r="793" spans="8:8" x14ac:dyDescent="0.25">
      <c r="H793" s="7"/>
    </row>
    <row r="794" spans="8:8" x14ac:dyDescent="0.25">
      <c r="H794" s="7"/>
    </row>
    <row r="795" spans="8:8" x14ac:dyDescent="0.25">
      <c r="H795" s="7"/>
    </row>
    <row r="796" spans="8:8" x14ac:dyDescent="0.25">
      <c r="H796" s="7"/>
    </row>
    <row r="797" spans="8:8" x14ac:dyDescent="0.25">
      <c r="H797" s="7"/>
    </row>
    <row r="798" spans="8:8" x14ac:dyDescent="0.25">
      <c r="H798" s="7"/>
    </row>
    <row r="799" spans="8:8" x14ac:dyDescent="0.25">
      <c r="H799" s="7"/>
    </row>
    <row r="800" spans="8:8" x14ac:dyDescent="0.25">
      <c r="H800" s="7"/>
    </row>
    <row r="801" spans="8:8" x14ac:dyDescent="0.25">
      <c r="H801" s="7"/>
    </row>
    <row r="802" spans="8:8" x14ac:dyDescent="0.25">
      <c r="H802" s="7"/>
    </row>
    <row r="803" spans="8:8" x14ac:dyDescent="0.25">
      <c r="H803" s="7"/>
    </row>
    <row r="804" spans="8:8" x14ac:dyDescent="0.25">
      <c r="H804" s="7"/>
    </row>
    <row r="805" spans="8:8" x14ac:dyDescent="0.25">
      <c r="H805" s="7"/>
    </row>
    <row r="806" spans="8:8" x14ac:dyDescent="0.25">
      <c r="H806" s="7"/>
    </row>
    <row r="807" spans="8:8" x14ac:dyDescent="0.25">
      <c r="H807" s="7"/>
    </row>
    <row r="808" spans="8:8" x14ac:dyDescent="0.25">
      <c r="H808" s="7"/>
    </row>
    <row r="809" spans="8:8" x14ac:dyDescent="0.25">
      <c r="H809" s="7"/>
    </row>
    <row r="810" spans="8:8" x14ac:dyDescent="0.25">
      <c r="H810" s="7"/>
    </row>
    <row r="811" spans="8:8" x14ac:dyDescent="0.25">
      <c r="H811" s="7"/>
    </row>
    <row r="812" spans="8:8" x14ac:dyDescent="0.25">
      <c r="H812" s="7"/>
    </row>
    <row r="813" spans="8:8" x14ac:dyDescent="0.25">
      <c r="H813" s="7"/>
    </row>
  </sheetData>
  <mergeCells count="10">
    <mergeCell ref="B42:B43"/>
    <mergeCell ref="B46:B48"/>
    <mergeCell ref="B2:B4"/>
    <mergeCell ref="C2:C4"/>
    <mergeCell ref="B6:B36"/>
    <mergeCell ref="C6:C36"/>
    <mergeCell ref="B38:B39"/>
    <mergeCell ref="C38:C39"/>
    <mergeCell ref="C41:C43"/>
    <mergeCell ref="C45:C48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J27"/>
  <sheetViews>
    <sheetView tabSelected="1" zoomScaleNormal="100" workbookViewId="0">
      <selection activeCell="A2" sqref="A2:P2"/>
    </sheetView>
  </sheetViews>
  <sheetFormatPr defaultRowHeight="15" x14ac:dyDescent="0.25"/>
  <cols>
    <col min="1" max="1" width="3.140625" customWidth="1"/>
    <col min="2" max="2" width="17.42578125" customWidth="1"/>
    <col min="3" max="3" width="18.42578125" customWidth="1"/>
    <col min="4" max="4" width="16" customWidth="1"/>
    <col min="5" max="5" width="20.7109375" style="3" customWidth="1"/>
    <col min="6" max="6" width="11.42578125" style="3" customWidth="1"/>
    <col min="7" max="7" width="14.28515625" style="7" customWidth="1"/>
    <col min="8" max="8" width="11" customWidth="1"/>
    <col min="9" max="9" width="13.42578125" customWidth="1"/>
    <col min="10" max="10" width="11.140625" customWidth="1"/>
    <col min="11" max="11" width="12.28515625" customWidth="1"/>
    <col min="12" max="12" width="11.7109375" customWidth="1"/>
    <col min="13" max="13" width="12.85546875" customWidth="1"/>
    <col min="14" max="14" width="13" customWidth="1"/>
    <col min="15" max="15" width="16.42578125" customWidth="1"/>
    <col min="16" max="16" width="15" customWidth="1"/>
  </cols>
  <sheetData>
    <row r="1" spans="1:16" ht="29.25" customHeight="1" x14ac:dyDescent="0.3">
      <c r="A1" s="117" t="s">
        <v>89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s="7" customFormat="1" ht="29.25" customHeight="1" x14ac:dyDescent="0.3">
      <c r="A2" s="118" t="s">
        <v>90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5" customHeight="1" x14ac:dyDescent="0.25">
      <c r="A3" s="78" t="s">
        <v>36</v>
      </c>
      <c r="B3" s="73" t="s">
        <v>37</v>
      </c>
      <c r="C3" s="78" t="s">
        <v>38</v>
      </c>
      <c r="D3" s="79" t="s">
        <v>46</v>
      </c>
      <c r="E3" s="73" t="s">
        <v>3</v>
      </c>
      <c r="F3" s="85" t="s">
        <v>66</v>
      </c>
      <c r="G3" s="86"/>
      <c r="H3" s="86"/>
      <c r="I3" s="86"/>
      <c r="J3" s="86"/>
      <c r="K3" s="86"/>
      <c r="L3" s="86"/>
      <c r="M3" s="86"/>
      <c r="N3" s="86"/>
      <c r="O3" s="87"/>
      <c r="P3" s="81" t="s">
        <v>72</v>
      </c>
    </row>
    <row r="4" spans="1:16" ht="30" customHeight="1" x14ac:dyDescent="0.25">
      <c r="A4" s="78"/>
      <c r="B4" s="74"/>
      <c r="C4" s="78"/>
      <c r="D4" s="79"/>
      <c r="E4" s="74"/>
      <c r="F4" s="79" t="s">
        <v>80</v>
      </c>
      <c r="G4" s="73" t="s">
        <v>81</v>
      </c>
      <c r="H4" s="79" t="s">
        <v>58</v>
      </c>
      <c r="I4" s="73" t="s">
        <v>55</v>
      </c>
      <c r="J4" s="80" t="s">
        <v>88</v>
      </c>
      <c r="K4" s="76" t="s">
        <v>87</v>
      </c>
      <c r="L4" s="76" t="s">
        <v>86</v>
      </c>
      <c r="M4" s="76" t="s">
        <v>84</v>
      </c>
      <c r="N4" s="76" t="s">
        <v>85</v>
      </c>
      <c r="O4" s="76" t="s">
        <v>2</v>
      </c>
      <c r="P4" s="82"/>
    </row>
    <row r="5" spans="1:16" x14ac:dyDescent="0.25">
      <c r="A5" s="78"/>
      <c r="B5" s="75"/>
      <c r="C5" s="78"/>
      <c r="D5" s="79"/>
      <c r="E5" s="75"/>
      <c r="F5" s="79"/>
      <c r="G5" s="75"/>
      <c r="H5" s="79"/>
      <c r="I5" s="75"/>
      <c r="J5" s="80"/>
      <c r="K5" s="77"/>
      <c r="L5" s="77"/>
      <c r="M5" s="77"/>
      <c r="N5" s="77"/>
      <c r="O5" s="77"/>
      <c r="P5" s="83"/>
    </row>
    <row r="6" spans="1:16" ht="26.25" x14ac:dyDescent="0.25">
      <c r="A6" s="89" t="s">
        <v>82</v>
      </c>
      <c r="B6" s="90"/>
      <c r="C6" s="90"/>
      <c r="D6" s="90"/>
      <c r="E6" s="90"/>
      <c r="F6" s="90"/>
      <c r="G6" s="90"/>
      <c r="H6" s="90"/>
      <c r="I6" s="90"/>
      <c r="J6" s="91"/>
      <c r="K6" s="84"/>
      <c r="L6" s="84"/>
      <c r="M6" s="84"/>
      <c r="N6" s="84"/>
      <c r="O6" s="84"/>
      <c r="P6" s="22"/>
    </row>
    <row r="7" spans="1:16" ht="28.5" x14ac:dyDescent="0.25">
      <c r="A7" s="62">
        <v>1</v>
      </c>
      <c r="B7" s="62" t="s">
        <v>0</v>
      </c>
      <c r="C7" s="61" t="s">
        <v>11</v>
      </c>
      <c r="D7" s="110"/>
      <c r="E7" s="21">
        <v>2000</v>
      </c>
      <c r="F7" s="111"/>
      <c r="G7" s="29"/>
      <c r="H7" s="112"/>
      <c r="I7" s="112"/>
      <c r="J7" s="113"/>
      <c r="K7" s="113"/>
      <c r="L7" s="113">
        <v>2000</v>
      </c>
      <c r="M7" s="113"/>
      <c r="N7" s="113"/>
      <c r="O7" s="113">
        <f>F7+G7+H7+I7+J7+K7+L7+M7+N7</f>
        <v>2000</v>
      </c>
      <c r="P7" s="102">
        <f>D7+E7-O7</f>
        <v>0</v>
      </c>
    </row>
    <row r="8" spans="1:16" x14ac:dyDescent="0.25">
      <c r="A8" s="63"/>
      <c r="B8" s="63"/>
      <c r="C8" s="61" t="s">
        <v>75</v>
      </c>
      <c r="D8" s="38"/>
      <c r="E8" s="23">
        <v>5000</v>
      </c>
      <c r="F8" s="111"/>
      <c r="G8" s="29"/>
      <c r="H8" s="112"/>
      <c r="I8" s="112"/>
      <c r="J8" s="113"/>
      <c r="K8" s="113"/>
      <c r="L8" s="113">
        <v>5000</v>
      </c>
      <c r="M8" s="113"/>
      <c r="N8" s="113"/>
      <c r="O8" s="113">
        <f t="shared" ref="O8:O12" si="0">F8+G8+H8+I8+J8+K8+L8+M8+N8</f>
        <v>5000</v>
      </c>
      <c r="P8" s="102">
        <f>D8+E8-O8</f>
        <v>0</v>
      </c>
    </row>
    <row r="9" spans="1:16" ht="42.75" x14ac:dyDescent="0.25">
      <c r="A9" s="63"/>
      <c r="B9" s="63"/>
      <c r="C9" s="61" t="s">
        <v>76</v>
      </c>
      <c r="D9" s="114"/>
      <c r="E9" s="23">
        <v>1000</v>
      </c>
      <c r="F9" s="111"/>
      <c r="G9" s="29"/>
      <c r="H9" s="112"/>
      <c r="I9" s="112"/>
      <c r="J9" s="113"/>
      <c r="K9" s="113"/>
      <c r="L9" s="113"/>
      <c r="M9" s="113">
        <v>1000</v>
      </c>
      <c r="N9" s="113"/>
      <c r="O9" s="113">
        <f t="shared" si="0"/>
        <v>1000</v>
      </c>
      <c r="P9" s="102">
        <f>D9+E9-O9</f>
        <v>0</v>
      </c>
    </row>
    <row r="10" spans="1:16" x14ac:dyDescent="0.25">
      <c r="A10" s="63"/>
      <c r="B10" s="63"/>
      <c r="C10" s="61" t="s">
        <v>33</v>
      </c>
      <c r="D10" s="38"/>
      <c r="E10" s="23">
        <v>4950</v>
      </c>
      <c r="F10" s="111"/>
      <c r="G10" s="29"/>
      <c r="H10" s="112"/>
      <c r="I10" s="112"/>
      <c r="J10" s="113">
        <v>3652</v>
      </c>
      <c r="K10" s="113"/>
      <c r="L10" s="113"/>
      <c r="M10" s="113">
        <v>250</v>
      </c>
      <c r="N10" s="113">
        <f>1048</f>
        <v>1048</v>
      </c>
      <c r="O10" s="113">
        <f t="shared" si="0"/>
        <v>4950</v>
      </c>
      <c r="P10" s="102">
        <f>D10+E10-O10</f>
        <v>0</v>
      </c>
    </row>
    <row r="11" spans="1:16" ht="42.75" x14ac:dyDescent="0.25">
      <c r="A11" s="63"/>
      <c r="B11" s="63"/>
      <c r="C11" s="61" t="s">
        <v>77</v>
      </c>
      <c r="D11" s="114"/>
      <c r="E11" s="23">
        <v>20000</v>
      </c>
      <c r="F11" s="111"/>
      <c r="G11" s="29"/>
      <c r="H11" s="112">
        <f>1600+250</f>
        <v>1850</v>
      </c>
      <c r="I11" s="112"/>
      <c r="J11" s="113"/>
      <c r="K11" s="113">
        <v>509.86</v>
      </c>
      <c r="L11" s="113"/>
      <c r="M11" s="113"/>
      <c r="N11" s="113"/>
      <c r="O11" s="113">
        <f t="shared" si="0"/>
        <v>2359.86</v>
      </c>
      <c r="P11" s="102">
        <f>D11+E11-O11</f>
        <v>17640.14</v>
      </c>
    </row>
    <row r="12" spans="1:16" ht="28.5" x14ac:dyDescent="0.25">
      <c r="A12" s="63"/>
      <c r="B12" s="63"/>
      <c r="C12" s="61" t="s">
        <v>78</v>
      </c>
      <c r="D12" s="38"/>
      <c r="E12" s="23">
        <v>60443.9</v>
      </c>
      <c r="F12" s="111">
        <v>1475</v>
      </c>
      <c r="G12" s="29"/>
      <c r="H12" s="112"/>
      <c r="I12" s="112">
        <v>644.23</v>
      </c>
      <c r="J12" s="113">
        <v>158</v>
      </c>
      <c r="K12" s="113"/>
      <c r="L12" s="113"/>
      <c r="M12" s="113"/>
      <c r="N12" s="113"/>
      <c r="O12" s="113">
        <f>F12+G12+H12+I12+J12+K12+L12+M12+N12</f>
        <v>2277.23</v>
      </c>
      <c r="P12" s="102">
        <f>D12+E12-O12</f>
        <v>58166.67</v>
      </c>
    </row>
    <row r="13" spans="1:16" ht="42.75" x14ac:dyDescent="0.25">
      <c r="A13" s="60"/>
      <c r="B13" s="60"/>
      <c r="C13" s="61" t="s">
        <v>83</v>
      </c>
      <c r="D13" s="38">
        <v>245033.67</v>
      </c>
      <c r="E13" s="23"/>
      <c r="F13" s="111"/>
      <c r="G13" s="111"/>
      <c r="H13" s="111"/>
      <c r="I13" s="112"/>
      <c r="J13" s="113"/>
      <c r="K13" s="113"/>
      <c r="L13" s="113"/>
      <c r="M13" s="113"/>
      <c r="N13" s="113"/>
      <c r="O13" s="113"/>
      <c r="P13" s="102">
        <f>D13+E13-O13</f>
        <v>245033.67</v>
      </c>
    </row>
    <row r="14" spans="1:16" x14ac:dyDescent="0.25">
      <c r="A14" s="93" t="s">
        <v>7</v>
      </c>
      <c r="B14" s="94"/>
      <c r="C14" s="52"/>
      <c r="D14" s="103">
        <f>SUM(D7:D13)</f>
        <v>245033.67</v>
      </c>
      <c r="E14" s="95">
        <f>SUM(E7:E13)</f>
        <v>93393.9</v>
      </c>
      <c r="F14" s="104">
        <f>SUM(F7:F13)</f>
        <v>1475</v>
      </c>
      <c r="G14" s="104">
        <f>SUM(G7:G13)</f>
        <v>0</v>
      </c>
      <c r="H14" s="104">
        <f>SUM(H7:H13)</f>
        <v>1850</v>
      </c>
      <c r="I14" s="104">
        <f>SUM(I7:I13)</f>
        <v>644.23</v>
      </c>
      <c r="J14" s="104">
        <f>SUM(J7:J13)</f>
        <v>3810</v>
      </c>
      <c r="K14" s="104">
        <f>SUM(K7:K13)</f>
        <v>509.86</v>
      </c>
      <c r="L14" s="104">
        <f>SUM(J7:J13)</f>
        <v>3810</v>
      </c>
      <c r="M14" s="104">
        <f>SUM(M7:M13)</f>
        <v>1250</v>
      </c>
      <c r="N14" s="104">
        <f>SUM(N7:N13)</f>
        <v>1048</v>
      </c>
      <c r="O14" s="104">
        <f>SUM(O7:O13)</f>
        <v>17587.09</v>
      </c>
      <c r="P14" s="103">
        <f>D14+E14-O14</f>
        <v>320840.48</v>
      </c>
    </row>
    <row r="15" spans="1:16" ht="42.75" x14ac:dyDescent="0.3">
      <c r="A15" s="51">
        <v>2</v>
      </c>
      <c r="B15" s="51" t="s">
        <v>1</v>
      </c>
      <c r="C15" s="61" t="s">
        <v>79</v>
      </c>
      <c r="D15" s="114"/>
      <c r="E15" s="23">
        <v>21500</v>
      </c>
      <c r="F15" s="23"/>
      <c r="G15" s="29"/>
      <c r="H15" s="115"/>
      <c r="I15" s="115"/>
      <c r="J15" s="105"/>
      <c r="K15" s="105"/>
      <c r="L15" s="105"/>
      <c r="M15" s="105"/>
      <c r="N15" s="105"/>
      <c r="O15" s="105"/>
      <c r="P15" s="102">
        <f>D15+E15-O15</f>
        <v>21500</v>
      </c>
    </row>
    <row r="16" spans="1:16" ht="18.75" customHeight="1" x14ac:dyDescent="0.25">
      <c r="A16" s="96" t="s">
        <v>7</v>
      </c>
      <c r="B16" s="97"/>
      <c r="C16" s="98"/>
      <c r="D16" s="116">
        <f>D15</f>
        <v>0</v>
      </c>
      <c r="E16" s="99">
        <f>E15</f>
        <v>21500</v>
      </c>
      <c r="F16" s="106"/>
      <c r="G16" s="106"/>
      <c r="H16" s="106"/>
      <c r="I16" s="106"/>
      <c r="J16" s="107"/>
      <c r="K16" s="107"/>
      <c r="L16" s="107"/>
      <c r="M16" s="107"/>
      <c r="N16" s="107"/>
      <c r="O16" s="107"/>
      <c r="P16" s="103">
        <f>D16+E16-O16</f>
        <v>21500</v>
      </c>
    </row>
    <row r="17" spans="1:166" s="88" customFormat="1" ht="18.75" x14ac:dyDescent="0.3">
      <c r="A17" s="100" t="s">
        <v>73</v>
      </c>
      <c r="B17" s="100"/>
      <c r="C17" s="100"/>
      <c r="D17" s="108">
        <f>D14</f>
        <v>245033.67</v>
      </c>
      <c r="E17" s="101">
        <f>E16+E14</f>
        <v>114893.9</v>
      </c>
      <c r="F17" s="109">
        <f>F14+F16</f>
        <v>1475</v>
      </c>
      <c r="G17" s="109">
        <f t="shared" ref="G17:O17" si="1">G14+G16</f>
        <v>0</v>
      </c>
      <c r="H17" s="109">
        <f t="shared" si="1"/>
        <v>1850</v>
      </c>
      <c r="I17" s="109">
        <f t="shared" si="1"/>
        <v>644.23</v>
      </c>
      <c r="J17" s="109">
        <f t="shared" si="1"/>
        <v>3810</v>
      </c>
      <c r="K17" s="109">
        <f t="shared" si="1"/>
        <v>509.86</v>
      </c>
      <c r="L17" s="109">
        <f t="shared" si="1"/>
        <v>3810</v>
      </c>
      <c r="M17" s="109">
        <f t="shared" si="1"/>
        <v>1250</v>
      </c>
      <c r="N17" s="109">
        <f t="shared" si="1"/>
        <v>1048</v>
      </c>
      <c r="O17" s="101">
        <f t="shared" si="1"/>
        <v>17587.09</v>
      </c>
      <c r="P17" s="108">
        <f>D17+E17-O17</f>
        <v>342340.48</v>
      </c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</row>
    <row r="18" spans="1:166" x14ac:dyDescent="0.25">
      <c r="A18" s="1"/>
      <c r="B18" s="1"/>
      <c r="C18" s="1"/>
      <c r="D18" s="1"/>
      <c r="E18" s="2"/>
      <c r="F18" s="2"/>
      <c r="G18" s="6"/>
      <c r="J18" s="5"/>
      <c r="K18" s="5"/>
      <c r="L18" s="5"/>
      <c r="M18" s="5"/>
      <c r="N18" s="5"/>
      <c r="O18" s="5"/>
      <c r="P18" s="5"/>
    </row>
    <row r="19" spans="1:166" x14ac:dyDescent="0.25">
      <c r="H19" s="5"/>
      <c r="I19" s="5"/>
      <c r="J19" s="5"/>
      <c r="K19" s="5"/>
      <c r="L19" s="5"/>
      <c r="M19" s="5"/>
      <c r="N19" s="5"/>
      <c r="O19" s="5"/>
    </row>
    <row r="21" spans="1:166" x14ac:dyDescent="0.25">
      <c r="J21" s="5"/>
      <c r="K21" s="5"/>
      <c r="L21" s="5"/>
      <c r="M21" s="5"/>
      <c r="N21" s="5"/>
      <c r="O21" s="5"/>
    </row>
    <row r="22" spans="1:166" x14ac:dyDescent="0.25">
      <c r="H22" s="5"/>
      <c r="I22" s="5"/>
      <c r="J22" s="5"/>
      <c r="K22" s="5"/>
      <c r="L22" s="5"/>
      <c r="M22" s="5"/>
      <c r="N22" s="5"/>
      <c r="O22" s="5"/>
    </row>
    <row r="23" spans="1:166" x14ac:dyDescent="0.25">
      <c r="C23" s="5"/>
    </row>
    <row r="27" spans="1:166" x14ac:dyDescent="0.25">
      <c r="G27" s="54"/>
    </row>
  </sheetData>
  <mergeCells count="22">
    <mergeCell ref="P3:P5"/>
    <mergeCell ref="L4:L5"/>
    <mergeCell ref="I4:I5"/>
    <mergeCell ref="G4:G5"/>
    <mergeCell ref="K4:K5"/>
    <mergeCell ref="M4:M5"/>
    <mergeCell ref="N4:N5"/>
    <mergeCell ref="O4:O5"/>
    <mergeCell ref="F3:O3"/>
    <mergeCell ref="D3:D5"/>
    <mergeCell ref="C3:C5"/>
    <mergeCell ref="B3:B5"/>
    <mergeCell ref="A3:A5"/>
    <mergeCell ref="E3:E5"/>
    <mergeCell ref="A1:P1"/>
    <mergeCell ref="A2:P2"/>
    <mergeCell ref="A7:A12"/>
    <mergeCell ref="B7:B12"/>
    <mergeCell ref="A6:J6"/>
    <mergeCell ref="F4:F5"/>
    <mergeCell ref="H4:H5"/>
    <mergeCell ref="J4:J5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Начальный</vt:lpstr>
      <vt:lpstr>Скоректированный</vt:lpstr>
      <vt:lpstr>Конечный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</dc:creator>
  <cp:lastModifiedBy>U5</cp:lastModifiedBy>
  <cp:lastPrinted>2014-02-11T05:36:13Z</cp:lastPrinted>
  <dcterms:created xsi:type="dcterms:W3CDTF">2014-02-10T03:33:45Z</dcterms:created>
  <dcterms:modified xsi:type="dcterms:W3CDTF">2014-02-25T04:02:50Z</dcterms:modified>
</cp:coreProperties>
</file>